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2.xml" ContentType="application/vnd.openxmlformats-officedocument.spreadsheetml.comments+xml"/>
  <Override PartName="/xl/drawings/drawing20.xml" ContentType="application/vnd.openxmlformats-officedocument.drawing+xml"/>
  <Override PartName="/xl/comments3.xml" ContentType="application/vnd.openxmlformats-officedocument.spreadsheetml.comments+xml"/>
  <Override PartName="/xl/drawings/drawing21.xml" ContentType="application/vnd.openxmlformats-officedocument.drawing+xml"/>
  <Override PartName="/xl/comments4.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5.xml" ContentType="application/vnd.openxmlformats-officedocument.spreadsheetml.comments+xml"/>
  <Override PartName="/xl/drawings/drawing24.xml" ContentType="application/vnd.openxmlformats-officedocument.drawing+xml"/>
  <Override PartName="/xl/comments6.xml" ContentType="application/vnd.openxmlformats-officedocument.spreadsheetml.comments+xml"/>
  <Override PartName="/xl/drawings/drawing25.xml" ContentType="application/vnd.openxmlformats-officedocument.drawing+xml"/>
  <Override PartName="/xl/comments7.xml" ContentType="application/vnd.openxmlformats-officedocument.spreadsheetml.comments+xml"/>
  <Override PartName="/xl/drawings/drawing2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workbookProtection workbookAlgorithmName="SHA-512" workbookHashValue="Tt5xwn1BcuVPNqIJUYg4WmGPRlCKkAb5RnG1PsZzHCX9Ydh1DpJ64GG2KoqvSYlaFDKfSopg3r96y917BJ5eVQ==" workbookSaltValue="5BnGvdaqCd1J2/kh2CkqpA==" workbookSpinCount="100000" lockStructure="1"/>
  <bookViews>
    <workbookView xWindow="0" yWindow="0" windowWidth="15600" windowHeight="6945" tabRatio="943"/>
  </bookViews>
  <sheets>
    <sheet name="Index" sheetId="2" r:id="rId1"/>
    <sheet name="Bank Details" sheetId="19" r:id="rId2"/>
    <sheet name="C1. CAR Summary" sheetId="3" r:id="rId3"/>
    <sheet name="C2. Eligible Capital Components" sheetId="4" r:id="rId4"/>
    <sheet name="C3. Regulatory Adjustments" sheetId="5" r:id="rId5"/>
    <sheet name="C4. Minority Interest &amp; CI" sheetId="6" r:id="rId6"/>
    <sheet name="C5. Capital Instruments" sheetId="7" r:id="rId7"/>
    <sheet name="C6. CI for Gradual Phaseout" sheetId="8" r:id="rId8"/>
    <sheet name="C7. T-Regulatory Adjustment" sheetId="9" r:id="rId9"/>
    <sheet name="C8. Countercylical Buffer" sheetId="10" r:id="rId10"/>
    <sheet name="CR1. Summary" sheetId="11" r:id="rId11"/>
    <sheet name="CR2.CRWA IndvClaim" sheetId="12" r:id="rId12"/>
    <sheet name="CR3.CRWA STExp" sheetId="13" r:id="rId13"/>
    <sheet name="CR4.CRWA PSInvst" sheetId="14" r:id="rId14"/>
    <sheet name="CR5.CRWA Exp. Pref. Risk Weight" sheetId="15" r:id="rId15"/>
    <sheet name="CR6.CRWA Past Due Receivables" sheetId="16" r:id="rId16"/>
    <sheet name="CR7.Off BS Exposures" sheetId="17" r:id="rId17"/>
    <sheet name="MR1. Summary" sheetId="20" r:id="rId18"/>
    <sheet name="MR2. S&amp;G Risk Capital" sheetId="21" r:id="rId19"/>
    <sheet name="MR3. SpecRisk Charge Sukuk" sheetId="22" r:id="rId20"/>
    <sheet name="MR4. GenRisk Charge Sukuk" sheetId="23" r:id="rId21"/>
    <sheet name="MR5. FX Risk Chagre" sheetId="24" r:id="rId22"/>
    <sheet name="MR6. Comodities using MLA or SA" sheetId="25" r:id="rId23"/>
    <sheet name="MR7. Inventory Risk" sheetId="26" r:id="rId24"/>
    <sheet name="OR1. Basic Indicator Approach" sheetId="27" r:id="rId25"/>
    <sheet name="OR2. Standard Approach" sheetId="28" r:id="rId26"/>
    <sheet name="OR3. Alternative Standard Appro" sheetId="29" r:id="rId27"/>
    <sheet name="Sheet30" sheetId="30" r:id="rId28"/>
    <sheet name="Sheet18" sheetId="18" r:id="rId29"/>
  </sheets>
  <externalReferences>
    <externalReference r:id="rId30"/>
    <externalReference r:id="rId31"/>
  </externalReferences>
  <definedNames>
    <definedName name="CAR_Summary">'C1. CAR Summary'!$A$1:$E$48</definedName>
    <definedName name="MR1." localSheetId="17">Index!$F$28</definedName>
    <definedName name="_xlnm.Print_Area" localSheetId="1">'Bank Details'!$B$1:$G$36</definedName>
    <definedName name="_xlnm.Print_Area" localSheetId="2">'C1. CAR Summary'!$B$1:$E$34</definedName>
    <definedName name="_xlnm.Print_Area" localSheetId="3">'C2. Eligible Capital Components'!$B$1:$D$65</definedName>
    <definedName name="_xlnm.Print_Area" localSheetId="4">'C3. Regulatory Adjustments'!$B$2:$D$128</definedName>
    <definedName name="_xlnm.Print_Area" localSheetId="5">'C4. Minority Interest &amp; CI'!$B$2:$C$35</definedName>
    <definedName name="_xlnm.Print_Area" localSheetId="6">'C5. Capital Instruments'!$B$2:$I$142</definedName>
    <definedName name="_xlnm.Print_Area" localSheetId="7">'C6. CI for Gradual Phaseout'!$B$2:$H$66</definedName>
    <definedName name="_xlnm.Print_Area" localSheetId="8">'C7. T-Regulatory Adjustment'!$B$2:$J$35</definedName>
    <definedName name="_xlnm.Print_Area" localSheetId="9">'C8. Countercylical Buffer'!$B$2:$G$21</definedName>
    <definedName name="_xlnm.Print_Area" localSheetId="10">'CR1. Summary'!$B$2:$K$15</definedName>
    <definedName name="_xlnm.Print_Area" localSheetId="11">'CR2.CRWA IndvClaim'!$B$3:$P$43</definedName>
    <definedName name="_xlnm.Print_Area" localSheetId="13">'CR4.CRWA PSInvst'!$B$1:$N$20</definedName>
    <definedName name="_xlnm.Print_Area" localSheetId="14">'CR5.CRWA Exp. Pref. Risk Weight'!$B$2:$J$18</definedName>
    <definedName name="_xlnm.Print_Area" localSheetId="15">'CR6.CRWA Past Due Receivables'!$B$2:$J$20</definedName>
    <definedName name="_xlnm.Print_Area" localSheetId="16">'CR7.Off BS Exposures'!$C$3:$O$19</definedName>
    <definedName name="_xlnm.Print_Area" localSheetId="0">Index!$D$1:$G$40</definedName>
    <definedName name="_xlnm.Print_Area" localSheetId="17">'MR1. Summary'!$B$2:$H$13</definedName>
    <definedName name="_xlnm.Print_Area" localSheetId="18">'MR2. S&amp;G Risk Capital'!$C$2:$L$12</definedName>
    <definedName name="_xlnm.Print_Area" localSheetId="19">'MR3. SpecRisk Charge Sukuk'!$C$2:$G$21</definedName>
    <definedName name="_xlnm.Print_Area" localSheetId="20">'MR4. GenRisk Charge Sukuk'!$B$3:$H$24</definedName>
    <definedName name="_xlnm.Print_Area" localSheetId="21">'MR5. FX Risk Chagre'!$B$2:$I$30</definedName>
    <definedName name="_xlnm.Print_Area" localSheetId="22">'MR6. Comodities using MLA or SA'!$B$2:$O$37</definedName>
    <definedName name="_xlnm.Print_Area" localSheetId="23">'MR7. Inventory Risk'!$B$3:$F$15</definedName>
    <definedName name="_xlnm.Print_Area" localSheetId="24">'OR1. Basic Indicator Approach'!$B$2:$N$31</definedName>
    <definedName name="_xlnm.Print_Area" localSheetId="25">'OR2. Standard Approach'!$B$2:$F$31</definedName>
    <definedName name="_xlnm.Print_Area" localSheetId="26">'OR3. Alternative Standard Appro'!$B$2:$G$27</definedName>
    <definedName name="_xlnm.Print_Titles" localSheetId="4">'C3. Regulatory Adjustments'!$1:$4</definedName>
    <definedName name="_xlnm.Print_Titles" localSheetId="6">'C5. Capital Instruments'!$2:$4</definedName>
    <definedName name="_xlnm.Print_Titles" localSheetId="7">'C6. CI for Gradual Phaseout'!$2:$4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26" l="1"/>
  <c r="F12" i="26"/>
  <c r="F11" i="26"/>
  <c r="F10" i="26"/>
  <c r="F9" i="26"/>
  <c r="G20" i="22"/>
  <c r="G12" i="22"/>
  <c r="G13" i="22"/>
  <c r="G14" i="22"/>
  <c r="G15" i="22"/>
  <c r="G16" i="22"/>
  <c r="G17" i="22"/>
  <c r="G18" i="22"/>
  <c r="G19" i="22"/>
  <c r="G8" i="22"/>
  <c r="F12" i="20"/>
  <c r="H11" i="20" l="1"/>
  <c r="H10" i="20"/>
  <c r="H9" i="20"/>
  <c r="H8" i="20"/>
  <c r="H7" i="20"/>
  <c r="O17" i="17"/>
  <c r="O15" i="17"/>
  <c r="O14" i="17"/>
  <c r="O13" i="17"/>
  <c r="O12" i="17"/>
  <c r="H6" i="20" l="1"/>
  <c r="H12" i="20" s="1"/>
  <c r="D9" i="8"/>
  <c r="E9" i="8"/>
  <c r="F9" i="8"/>
  <c r="D10" i="8"/>
  <c r="E10" i="8"/>
  <c r="F10" i="8"/>
  <c r="F33" i="8"/>
  <c r="H38" i="8"/>
  <c r="H39" i="8"/>
  <c r="H40" i="8"/>
  <c r="H41" i="8"/>
  <c r="H42" i="8"/>
  <c r="H43" i="8"/>
  <c r="H44" i="8"/>
  <c r="H45" i="8"/>
  <c r="H46" i="8"/>
  <c r="H47" i="8"/>
  <c r="H48" i="8"/>
  <c r="H49" i="8"/>
  <c r="H50" i="8"/>
  <c r="H51" i="8"/>
  <c r="H52" i="8"/>
  <c r="H53" i="8"/>
  <c r="H54" i="8"/>
  <c r="H55" i="8"/>
  <c r="H56" i="8"/>
  <c r="H57" i="8"/>
  <c r="H58" i="8"/>
  <c r="H59" i="8"/>
  <c r="H60" i="8"/>
  <c r="H61" i="8"/>
  <c r="H62" i="8"/>
  <c r="H63" i="8"/>
  <c r="H64" i="8"/>
  <c r="F65" i="8"/>
  <c r="G65" i="8"/>
  <c r="H65" i="8"/>
  <c r="D80" i="5"/>
  <c r="D65" i="5"/>
  <c r="D64" i="5"/>
  <c r="D63" i="5"/>
  <c r="F14" i="28" l="1"/>
  <c r="E14" i="28"/>
  <c r="D14" i="28"/>
  <c r="D14" i="27"/>
  <c r="E14" i="27"/>
  <c r="F14" i="27"/>
  <c r="G14" i="27"/>
  <c r="H14" i="27"/>
  <c r="I14" i="27"/>
  <c r="J14" i="27"/>
  <c r="K14" i="27"/>
  <c r="L14" i="27"/>
  <c r="M14" i="27"/>
  <c r="N14" i="27"/>
  <c r="D10" i="27"/>
  <c r="E10" i="27"/>
  <c r="F10" i="27"/>
  <c r="G10" i="27"/>
  <c r="H10" i="27"/>
  <c r="I10" i="27"/>
  <c r="J10" i="27"/>
  <c r="K10" i="27"/>
  <c r="L10" i="27"/>
  <c r="M10" i="27"/>
  <c r="N10" i="27"/>
  <c r="C10" i="27"/>
  <c r="C14" i="27" s="1"/>
  <c r="O18" i="25"/>
  <c r="K36" i="25"/>
  <c r="E29" i="25"/>
  <c r="E30" i="25"/>
  <c r="E31" i="25"/>
  <c r="E32" i="25"/>
  <c r="I32" i="25" s="1"/>
  <c r="E33" i="25"/>
  <c r="E34" i="25"/>
  <c r="E35" i="25"/>
  <c r="F29" i="25"/>
  <c r="F30" i="25"/>
  <c r="F31" i="25"/>
  <c r="F32" i="25"/>
  <c r="J32" i="25" s="1"/>
  <c r="F33" i="25"/>
  <c r="F34" i="25"/>
  <c r="F35" i="25"/>
  <c r="I29" i="25"/>
  <c r="I30" i="25"/>
  <c r="I31" i="25"/>
  <c r="I33" i="25"/>
  <c r="I34" i="25"/>
  <c r="I35" i="25"/>
  <c r="J29" i="25"/>
  <c r="J30" i="25"/>
  <c r="J31" i="25"/>
  <c r="J33" i="25"/>
  <c r="J34" i="25"/>
  <c r="J35" i="25"/>
  <c r="K29" i="25"/>
  <c r="K31" i="25"/>
  <c r="K33" i="25"/>
  <c r="K35" i="25"/>
  <c r="K28" i="25"/>
  <c r="J28" i="25"/>
  <c r="I28" i="25"/>
  <c r="F28" i="25"/>
  <c r="E28" i="25"/>
  <c r="M12" i="25"/>
  <c r="M13" i="25"/>
  <c r="M14" i="25"/>
  <c r="M15" i="25"/>
  <c r="M16" i="25"/>
  <c r="M17" i="25"/>
  <c r="N12" i="25"/>
  <c r="N13" i="25"/>
  <c r="N14" i="25"/>
  <c r="N15" i="25"/>
  <c r="N16" i="25"/>
  <c r="N17" i="25"/>
  <c r="O12" i="25"/>
  <c r="O13" i="25"/>
  <c r="O14" i="25"/>
  <c r="O17" i="25"/>
  <c r="O11" i="25"/>
  <c r="N11" i="25"/>
  <c r="M11" i="25"/>
  <c r="L10" i="21"/>
  <c r="L9" i="21"/>
  <c r="I10" i="21"/>
  <c r="I9" i="21"/>
  <c r="K10" i="21"/>
  <c r="K9" i="21"/>
  <c r="E11" i="20"/>
  <c r="E10" i="20"/>
  <c r="E8" i="20"/>
  <c r="E7" i="20"/>
  <c r="E6" i="20"/>
  <c r="K30" i="25" l="1"/>
  <c r="K32" i="25"/>
  <c r="K34" i="25"/>
  <c r="O16" i="25"/>
  <c r="O15" i="25"/>
  <c r="G72" i="7" l="1"/>
  <c r="G36" i="7"/>
  <c r="D62" i="4"/>
  <c r="G28" i="3"/>
  <c r="E29" i="3" s="1"/>
  <c r="E28" i="3"/>
  <c r="D14" i="3"/>
  <c r="D11" i="3"/>
  <c r="D19" i="4"/>
  <c r="D11" i="4"/>
  <c r="D10" i="3" l="1"/>
  <c r="F20" i="29" l="1"/>
  <c r="E20" i="29"/>
  <c r="D20" i="29"/>
  <c r="F19" i="29"/>
  <c r="E19" i="29"/>
  <c r="D19" i="29"/>
  <c r="F18" i="29"/>
  <c r="E18" i="29"/>
  <c r="D18" i="29"/>
  <c r="F17" i="29"/>
  <c r="E17" i="29"/>
  <c r="D17" i="29"/>
  <c r="G17" i="29" s="1"/>
  <c r="F16" i="29"/>
  <c r="E16" i="29"/>
  <c r="D16" i="29"/>
  <c r="F15" i="29"/>
  <c r="E15" i="29"/>
  <c r="D15" i="29"/>
  <c r="C10" i="29"/>
  <c r="D11" i="29" s="1"/>
  <c r="C9" i="29"/>
  <c r="G7" i="29"/>
  <c r="G6" i="29"/>
  <c r="F25" i="28"/>
  <c r="E25" i="28"/>
  <c r="D25" i="28"/>
  <c r="F24" i="28"/>
  <c r="E24" i="28"/>
  <c r="D24" i="28"/>
  <c r="F23" i="28"/>
  <c r="E23" i="28"/>
  <c r="D23" i="28"/>
  <c r="F22" i="28"/>
  <c r="E22" i="28"/>
  <c r="D22" i="28"/>
  <c r="F21" i="28"/>
  <c r="E21" i="28"/>
  <c r="D21" i="28"/>
  <c r="F20" i="28"/>
  <c r="E20" i="28"/>
  <c r="D20" i="28"/>
  <c r="F19" i="28"/>
  <c r="E19" i="28"/>
  <c r="D19" i="28"/>
  <c r="F18" i="28"/>
  <c r="F26" i="28" s="1"/>
  <c r="E18" i="28"/>
  <c r="D18" i="28"/>
  <c r="E24" i="27"/>
  <c r="D24" i="27"/>
  <c r="C24" i="27"/>
  <c r="C21" i="27"/>
  <c r="C25" i="27" s="1"/>
  <c r="E20" i="27"/>
  <c r="D20" i="27"/>
  <c r="C20" i="27"/>
  <c r="E19" i="27"/>
  <c r="D19" i="27"/>
  <c r="C19" i="27"/>
  <c r="E18" i="27"/>
  <c r="E21" i="27" s="1"/>
  <c r="E25" i="27" s="1"/>
  <c r="D18" i="27"/>
  <c r="D21" i="27" s="1"/>
  <c r="D25" i="27" s="1"/>
  <c r="C18" i="27"/>
  <c r="N15" i="27"/>
  <c r="J15" i="27"/>
  <c r="F15" i="27"/>
  <c r="G12" i="25"/>
  <c r="G13" i="25"/>
  <c r="G14" i="25"/>
  <c r="G15" i="25"/>
  <c r="G16" i="25"/>
  <c r="G17" i="25"/>
  <c r="H12" i="25"/>
  <c r="H13" i="25"/>
  <c r="H14" i="25"/>
  <c r="H15" i="25"/>
  <c r="H16" i="25"/>
  <c r="H17" i="25"/>
  <c r="H11" i="25"/>
  <c r="G11" i="25"/>
  <c r="D29" i="24"/>
  <c r="E29" i="24"/>
  <c r="G10" i="24"/>
  <c r="G11" i="24"/>
  <c r="G12" i="24"/>
  <c r="G13" i="24"/>
  <c r="G14" i="24"/>
  <c r="G15" i="24"/>
  <c r="G16" i="24"/>
  <c r="G17" i="24"/>
  <c r="G18" i="24"/>
  <c r="I10" i="24"/>
  <c r="I11" i="24"/>
  <c r="I12" i="24"/>
  <c r="I13" i="24"/>
  <c r="I14" i="24"/>
  <c r="I15" i="24"/>
  <c r="I16" i="24"/>
  <c r="I17" i="24"/>
  <c r="I18" i="24"/>
  <c r="I9" i="24"/>
  <c r="G9" i="24"/>
  <c r="C23" i="23"/>
  <c r="D23" i="23"/>
  <c r="G11" i="23"/>
  <c r="G12" i="23"/>
  <c r="G13" i="23"/>
  <c r="G14" i="23"/>
  <c r="G15" i="23"/>
  <c r="G16" i="23"/>
  <c r="G17" i="23"/>
  <c r="G18" i="23"/>
  <c r="G19" i="23"/>
  <c r="G20" i="23"/>
  <c r="G21" i="23"/>
  <c r="G22" i="23"/>
  <c r="F11" i="23"/>
  <c r="H11" i="23" s="1"/>
  <c r="F12" i="23"/>
  <c r="F13" i="23"/>
  <c r="H13" i="23" s="1"/>
  <c r="F14" i="23"/>
  <c r="H14" i="23" s="1"/>
  <c r="F15" i="23"/>
  <c r="H15" i="23" s="1"/>
  <c r="F16" i="23"/>
  <c r="H16" i="23" s="1"/>
  <c r="F17" i="23"/>
  <c r="H17" i="23" s="1"/>
  <c r="F18" i="23"/>
  <c r="H18" i="23" s="1"/>
  <c r="F19" i="23"/>
  <c r="H19" i="23" s="1"/>
  <c r="F20" i="23"/>
  <c r="H20" i="23" s="1"/>
  <c r="F21" i="23"/>
  <c r="H21" i="23" s="1"/>
  <c r="F22" i="23"/>
  <c r="H22" i="23" s="1"/>
  <c r="G10" i="23"/>
  <c r="F10" i="23"/>
  <c r="H18" i="17"/>
  <c r="E18" i="17"/>
  <c r="J16" i="17"/>
  <c r="J18" i="17" s="1"/>
  <c r="F16" i="17"/>
  <c r="L16" i="17" s="1"/>
  <c r="H19" i="16"/>
  <c r="G19" i="16"/>
  <c r="H13" i="11" s="1"/>
  <c r="J15" i="16"/>
  <c r="E14" i="16"/>
  <c r="J11" i="16"/>
  <c r="J19" i="16" s="1"/>
  <c r="I13" i="11" s="1"/>
  <c r="D17" i="15"/>
  <c r="H12" i="11" s="1"/>
  <c r="H16" i="15"/>
  <c r="H17" i="15" s="1"/>
  <c r="J11" i="15"/>
  <c r="E19" i="14"/>
  <c r="H11" i="11" s="1"/>
  <c r="N13" i="14"/>
  <c r="N19" i="14" s="1"/>
  <c r="I11" i="11" s="1"/>
  <c r="K11" i="11" s="1"/>
  <c r="E25" i="13"/>
  <c r="H10" i="11" s="1"/>
  <c r="N19" i="13"/>
  <c r="N25" i="13" s="1"/>
  <c r="I10" i="11" s="1"/>
  <c r="E42" i="12"/>
  <c r="H9" i="11" s="1"/>
  <c r="P38" i="12"/>
  <c r="P25" i="12"/>
  <c r="M21" i="12"/>
  <c r="P21" i="12" s="1"/>
  <c r="K13" i="11"/>
  <c r="G16" i="29" l="1"/>
  <c r="G20" i="29"/>
  <c r="G15" i="29"/>
  <c r="G19" i="29"/>
  <c r="G18" i="29"/>
  <c r="H10" i="23"/>
  <c r="P42" i="12"/>
  <c r="I9" i="11" s="1"/>
  <c r="K9" i="11" s="1"/>
  <c r="G29" i="24"/>
  <c r="E9" i="20" s="1"/>
  <c r="E12" i="20" s="1"/>
  <c r="H12" i="23"/>
  <c r="F18" i="17"/>
  <c r="H14" i="11" s="1"/>
  <c r="H15" i="11" s="1"/>
  <c r="K10" i="11"/>
  <c r="D26" i="28"/>
  <c r="E26" i="28"/>
  <c r="F21" i="29"/>
  <c r="D21" i="29"/>
  <c r="E21" i="29"/>
  <c r="D27" i="27"/>
  <c r="D29" i="27" s="1"/>
  <c r="D31" i="27" s="1"/>
  <c r="F25" i="27"/>
  <c r="L18" i="17"/>
  <c r="O16" i="17"/>
  <c r="O18" i="17" s="1"/>
  <c r="I14" i="11" s="1"/>
  <c r="K14" i="11" s="1"/>
  <c r="J17" i="15"/>
  <c r="I12" i="11" s="1"/>
  <c r="K12" i="11" s="1"/>
  <c r="J16" i="15"/>
  <c r="F19" i="10"/>
  <c r="F18" i="10"/>
  <c r="F17" i="10"/>
  <c r="F16" i="10"/>
  <c r="F15" i="10"/>
  <c r="F14" i="10"/>
  <c r="F13" i="10"/>
  <c r="F12" i="10"/>
  <c r="F11" i="10"/>
  <c r="F10" i="10"/>
  <c r="F9" i="10"/>
  <c r="F8" i="10"/>
  <c r="D30" i="9"/>
  <c r="D27" i="9"/>
  <c r="D17" i="9"/>
  <c r="D14" i="9"/>
  <c r="F18" i="9"/>
  <c r="D56" i="4"/>
  <c r="D43" i="4"/>
  <c r="H141" i="7"/>
  <c r="G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CR32" i="6"/>
  <c r="CB32" i="6"/>
  <c r="BL32" i="6"/>
  <c r="AV32" i="6"/>
  <c r="AF32" i="6"/>
  <c r="P32" i="6"/>
  <c r="DI31" i="6"/>
  <c r="DI32" i="6" s="1"/>
  <c r="DH31" i="6"/>
  <c r="DH32" i="6" s="1"/>
  <c r="DG31" i="6"/>
  <c r="DG32" i="6" s="1"/>
  <c r="DF31" i="6"/>
  <c r="DF32" i="6" s="1"/>
  <c r="DE31" i="6"/>
  <c r="DE32" i="6" s="1"/>
  <c r="DD31" i="6"/>
  <c r="DD32" i="6" s="1"/>
  <c r="DC31" i="6"/>
  <c r="DC32" i="6" s="1"/>
  <c r="DB31" i="6"/>
  <c r="DB32" i="6" s="1"/>
  <c r="DA31" i="6"/>
  <c r="DA32" i="6" s="1"/>
  <c r="CZ31" i="6"/>
  <c r="CZ32" i="6" s="1"/>
  <c r="CY31" i="6"/>
  <c r="CY32" i="6" s="1"/>
  <c r="CX31" i="6"/>
  <c r="CX32" i="6" s="1"/>
  <c r="CW31" i="6"/>
  <c r="CW32" i="6" s="1"/>
  <c r="CV31" i="6"/>
  <c r="CV32" i="6" s="1"/>
  <c r="CU31" i="6"/>
  <c r="CU32" i="6" s="1"/>
  <c r="CT31" i="6"/>
  <c r="CT32" i="6" s="1"/>
  <c r="CS31" i="6"/>
  <c r="CS32" i="6" s="1"/>
  <c r="CR31" i="6"/>
  <c r="CQ31" i="6"/>
  <c r="CQ32" i="6" s="1"/>
  <c r="CP31" i="6"/>
  <c r="CP32" i="6" s="1"/>
  <c r="CO31" i="6"/>
  <c r="CO32" i="6" s="1"/>
  <c r="CN31" i="6"/>
  <c r="CN32" i="6" s="1"/>
  <c r="CM31" i="6"/>
  <c r="CM32" i="6" s="1"/>
  <c r="CL31" i="6"/>
  <c r="CL32" i="6" s="1"/>
  <c r="CK31" i="6"/>
  <c r="CK32" i="6" s="1"/>
  <c r="CJ31" i="6"/>
  <c r="CJ32" i="6" s="1"/>
  <c r="CI31" i="6"/>
  <c r="CI32" i="6" s="1"/>
  <c r="CH31" i="6"/>
  <c r="CH32" i="6" s="1"/>
  <c r="CG31" i="6"/>
  <c r="CG32" i="6" s="1"/>
  <c r="CF31" i="6"/>
  <c r="CF32" i="6" s="1"/>
  <c r="CE31" i="6"/>
  <c r="CE32" i="6" s="1"/>
  <c r="CD31" i="6"/>
  <c r="CD32" i="6" s="1"/>
  <c r="CC31" i="6"/>
  <c r="CC32" i="6" s="1"/>
  <c r="CB31" i="6"/>
  <c r="CA31" i="6"/>
  <c r="CA32" i="6" s="1"/>
  <c r="BZ31" i="6"/>
  <c r="BZ32" i="6" s="1"/>
  <c r="BY31" i="6"/>
  <c r="BY32" i="6" s="1"/>
  <c r="BX31" i="6"/>
  <c r="BX32" i="6" s="1"/>
  <c r="BW31" i="6"/>
  <c r="BW32" i="6" s="1"/>
  <c r="BV31" i="6"/>
  <c r="BV32" i="6" s="1"/>
  <c r="BU31" i="6"/>
  <c r="BU32" i="6" s="1"/>
  <c r="BT31" i="6"/>
  <c r="BT32" i="6" s="1"/>
  <c r="BS31" i="6"/>
  <c r="BS32" i="6" s="1"/>
  <c r="BR31" i="6"/>
  <c r="BR32" i="6" s="1"/>
  <c r="BQ31" i="6"/>
  <c r="BQ32" i="6" s="1"/>
  <c r="BP31" i="6"/>
  <c r="BP32" i="6" s="1"/>
  <c r="BO31" i="6"/>
  <c r="BO32" i="6" s="1"/>
  <c r="BN31" i="6"/>
  <c r="BN32" i="6" s="1"/>
  <c r="BM31" i="6"/>
  <c r="BM32" i="6" s="1"/>
  <c r="BL31" i="6"/>
  <c r="BK31" i="6"/>
  <c r="BK32" i="6" s="1"/>
  <c r="BJ31" i="6"/>
  <c r="BJ32" i="6" s="1"/>
  <c r="BI31" i="6"/>
  <c r="BI32" i="6" s="1"/>
  <c r="BH31" i="6"/>
  <c r="BH32" i="6" s="1"/>
  <c r="BG31" i="6"/>
  <c r="BG32" i="6" s="1"/>
  <c r="BF31" i="6"/>
  <c r="BF32" i="6" s="1"/>
  <c r="BE31" i="6"/>
  <c r="BE32" i="6" s="1"/>
  <c r="BD31" i="6"/>
  <c r="BD32" i="6" s="1"/>
  <c r="BC31" i="6"/>
  <c r="BC32" i="6" s="1"/>
  <c r="BB31" i="6"/>
  <c r="BB32" i="6" s="1"/>
  <c r="BA31" i="6"/>
  <c r="BA32" i="6" s="1"/>
  <c r="AZ31" i="6"/>
  <c r="AZ32" i="6" s="1"/>
  <c r="AY31" i="6"/>
  <c r="AY32" i="6" s="1"/>
  <c r="AX31" i="6"/>
  <c r="AX32" i="6" s="1"/>
  <c r="AW31" i="6"/>
  <c r="AW32" i="6" s="1"/>
  <c r="AV31" i="6"/>
  <c r="AU31" i="6"/>
  <c r="AU32" i="6" s="1"/>
  <c r="AT31" i="6"/>
  <c r="AT32" i="6" s="1"/>
  <c r="AS31" i="6"/>
  <c r="AS32" i="6" s="1"/>
  <c r="AR31" i="6"/>
  <c r="AR32" i="6" s="1"/>
  <c r="AQ31" i="6"/>
  <c r="AQ32" i="6" s="1"/>
  <c r="AP31" i="6"/>
  <c r="AP32" i="6" s="1"/>
  <c r="AO31" i="6"/>
  <c r="AO32" i="6" s="1"/>
  <c r="AN31" i="6"/>
  <c r="AN32" i="6" s="1"/>
  <c r="AM31" i="6"/>
  <c r="AM32" i="6" s="1"/>
  <c r="AL31" i="6"/>
  <c r="AL32" i="6" s="1"/>
  <c r="AK31" i="6"/>
  <c r="AK32" i="6" s="1"/>
  <c r="AJ31" i="6"/>
  <c r="AJ32" i="6" s="1"/>
  <c r="AI31" i="6"/>
  <c r="AI32" i="6" s="1"/>
  <c r="AH31" i="6"/>
  <c r="AH32" i="6" s="1"/>
  <c r="AG31" i="6"/>
  <c r="AG32" i="6" s="1"/>
  <c r="AF31" i="6"/>
  <c r="AE31" i="6"/>
  <c r="AE32" i="6" s="1"/>
  <c r="AD31" i="6"/>
  <c r="AD32" i="6" s="1"/>
  <c r="AC31" i="6"/>
  <c r="AC32" i="6" s="1"/>
  <c r="AB31" i="6"/>
  <c r="AB32" i="6" s="1"/>
  <c r="AA31" i="6"/>
  <c r="AA32" i="6" s="1"/>
  <c r="Z31" i="6"/>
  <c r="Z32" i="6" s="1"/>
  <c r="Y31" i="6"/>
  <c r="Y32" i="6" s="1"/>
  <c r="X31" i="6"/>
  <c r="X32" i="6" s="1"/>
  <c r="W31" i="6"/>
  <c r="W32" i="6" s="1"/>
  <c r="V31" i="6"/>
  <c r="V32" i="6" s="1"/>
  <c r="U31" i="6"/>
  <c r="U32" i="6" s="1"/>
  <c r="T31" i="6"/>
  <c r="T32" i="6" s="1"/>
  <c r="S31" i="6"/>
  <c r="S32" i="6" s="1"/>
  <c r="R31" i="6"/>
  <c r="R32" i="6" s="1"/>
  <c r="Q31" i="6"/>
  <c r="Q32" i="6" s="1"/>
  <c r="P31" i="6"/>
  <c r="O31" i="6"/>
  <c r="O32" i="6" s="1"/>
  <c r="N31" i="6"/>
  <c r="N32" i="6" s="1"/>
  <c r="M31" i="6"/>
  <c r="M32" i="6" s="1"/>
  <c r="L31" i="6"/>
  <c r="L32" i="6" s="1"/>
  <c r="K31" i="6"/>
  <c r="K32" i="6" s="1"/>
  <c r="J31" i="6"/>
  <c r="J32" i="6" s="1"/>
  <c r="I31" i="6"/>
  <c r="I32" i="6" s="1"/>
  <c r="H31" i="6"/>
  <c r="H32" i="6" s="1"/>
  <c r="G31" i="6"/>
  <c r="G32" i="6" s="1"/>
  <c r="F31" i="6"/>
  <c r="F32" i="6" s="1"/>
  <c r="E31" i="6"/>
  <c r="E32" i="6" s="1"/>
  <c r="D31" i="6"/>
  <c r="D32" i="6" s="1"/>
  <c r="BT30" i="6"/>
  <c r="H30" i="6"/>
  <c r="CP29" i="6"/>
  <c r="BV29" i="6"/>
  <c r="BF29" i="6"/>
  <c r="AP29" i="6"/>
  <c r="AG29" i="6"/>
  <c r="Y29" i="6"/>
  <c r="Q29" i="6"/>
  <c r="I29" i="6"/>
  <c r="DI28" i="6"/>
  <c r="DI29" i="6" s="1"/>
  <c r="DH28" i="6"/>
  <c r="DH29" i="6" s="1"/>
  <c r="DG28" i="6"/>
  <c r="DG29" i="6" s="1"/>
  <c r="DF28" i="6"/>
  <c r="DF29" i="6" s="1"/>
  <c r="DE28" i="6"/>
  <c r="DE29" i="6" s="1"/>
  <c r="DD28" i="6"/>
  <c r="DD29" i="6" s="1"/>
  <c r="DC28" i="6"/>
  <c r="DC29" i="6" s="1"/>
  <c r="DB28" i="6"/>
  <c r="DB29" i="6" s="1"/>
  <c r="DA28" i="6"/>
  <c r="DA29" i="6" s="1"/>
  <c r="CZ28" i="6"/>
  <c r="CZ29" i="6" s="1"/>
  <c r="CY28" i="6"/>
  <c r="CY29" i="6" s="1"/>
  <c r="CX28" i="6"/>
  <c r="CX29" i="6" s="1"/>
  <c r="CW28" i="6"/>
  <c r="CW29" i="6" s="1"/>
  <c r="CV28" i="6"/>
  <c r="CV29" i="6" s="1"/>
  <c r="CU28" i="6"/>
  <c r="CU29" i="6" s="1"/>
  <c r="CT28" i="6"/>
  <c r="CT29" i="6" s="1"/>
  <c r="CS28" i="6"/>
  <c r="CS29" i="6" s="1"/>
  <c r="CR28" i="6"/>
  <c r="CR29" i="6" s="1"/>
  <c r="CQ28" i="6"/>
  <c r="CQ29" i="6" s="1"/>
  <c r="CP28" i="6"/>
  <c r="CO28" i="6"/>
  <c r="CO29" i="6" s="1"/>
  <c r="CN28" i="6"/>
  <c r="CN29" i="6" s="1"/>
  <c r="CM28" i="6"/>
  <c r="CM29" i="6" s="1"/>
  <c r="CL28" i="6"/>
  <c r="CL29" i="6" s="1"/>
  <c r="CK28" i="6"/>
  <c r="CK29" i="6" s="1"/>
  <c r="CJ28" i="6"/>
  <c r="CJ29" i="6" s="1"/>
  <c r="CI28" i="6"/>
  <c r="CI29" i="6" s="1"/>
  <c r="CH28" i="6"/>
  <c r="CH29" i="6" s="1"/>
  <c r="CG28" i="6"/>
  <c r="CG29" i="6" s="1"/>
  <c r="CF28" i="6"/>
  <c r="CF29" i="6" s="1"/>
  <c r="CE28" i="6"/>
  <c r="CE29" i="6" s="1"/>
  <c r="CD28" i="6"/>
  <c r="CD29" i="6" s="1"/>
  <c r="CC28" i="6"/>
  <c r="CC29" i="6" s="1"/>
  <c r="CB28" i="6"/>
  <c r="CB29" i="6" s="1"/>
  <c r="CA28" i="6"/>
  <c r="CA29" i="6" s="1"/>
  <c r="BZ28" i="6"/>
  <c r="BZ29" i="6" s="1"/>
  <c r="BY28" i="6"/>
  <c r="BY29" i="6" s="1"/>
  <c r="BX28" i="6"/>
  <c r="BX29" i="6" s="1"/>
  <c r="BX34" i="6" s="1"/>
  <c r="BW28" i="6"/>
  <c r="BW29" i="6" s="1"/>
  <c r="BV28" i="6"/>
  <c r="BU28" i="6"/>
  <c r="BU29" i="6" s="1"/>
  <c r="BT28" i="6"/>
  <c r="BT29" i="6" s="1"/>
  <c r="BS28" i="6"/>
  <c r="BS29" i="6" s="1"/>
  <c r="BR28" i="6"/>
  <c r="BR29" i="6" s="1"/>
  <c r="BQ28" i="6"/>
  <c r="BQ29" i="6" s="1"/>
  <c r="BP28" i="6"/>
  <c r="BP29" i="6" s="1"/>
  <c r="BP34" i="6" s="1"/>
  <c r="BO28" i="6"/>
  <c r="BO29" i="6" s="1"/>
  <c r="BN28" i="6"/>
  <c r="BN29" i="6" s="1"/>
  <c r="BM28" i="6"/>
  <c r="BM29" i="6" s="1"/>
  <c r="BL28" i="6"/>
  <c r="BL29" i="6" s="1"/>
  <c r="BK28" i="6"/>
  <c r="BK29" i="6" s="1"/>
  <c r="BJ28" i="6"/>
  <c r="BJ29" i="6" s="1"/>
  <c r="BI28" i="6"/>
  <c r="BI29" i="6" s="1"/>
  <c r="BH28" i="6"/>
  <c r="BH29" i="6" s="1"/>
  <c r="BH34" i="6" s="1"/>
  <c r="BG28" i="6"/>
  <c r="BG29" i="6" s="1"/>
  <c r="BF28" i="6"/>
  <c r="BE28" i="6"/>
  <c r="BE29" i="6" s="1"/>
  <c r="BD28" i="6"/>
  <c r="BD29" i="6" s="1"/>
  <c r="BC28" i="6"/>
  <c r="BC29" i="6" s="1"/>
  <c r="BB28" i="6"/>
  <c r="BB29" i="6" s="1"/>
  <c r="BA28" i="6"/>
  <c r="BA29" i="6" s="1"/>
  <c r="AZ28" i="6"/>
  <c r="AZ29" i="6" s="1"/>
  <c r="AZ34" i="6" s="1"/>
  <c r="AY28" i="6"/>
  <c r="AY29" i="6" s="1"/>
  <c r="AX28" i="6"/>
  <c r="AX29" i="6" s="1"/>
  <c r="AW28" i="6"/>
  <c r="AW29" i="6" s="1"/>
  <c r="AV28" i="6"/>
  <c r="AV29" i="6" s="1"/>
  <c r="AU28" i="6"/>
  <c r="AU29" i="6" s="1"/>
  <c r="AT28" i="6"/>
  <c r="AT29" i="6" s="1"/>
  <c r="AS28" i="6"/>
  <c r="AS29" i="6" s="1"/>
  <c r="AR28" i="6"/>
  <c r="AR29" i="6" s="1"/>
  <c r="AR34" i="6" s="1"/>
  <c r="AQ28" i="6"/>
  <c r="AQ29" i="6" s="1"/>
  <c r="AP28" i="6"/>
  <c r="AO28" i="6"/>
  <c r="AO29" i="6" s="1"/>
  <c r="AN28" i="6"/>
  <c r="AN29" i="6" s="1"/>
  <c r="AM28" i="6"/>
  <c r="AM29" i="6" s="1"/>
  <c r="AL28" i="6"/>
  <c r="AL29" i="6" s="1"/>
  <c r="AK28" i="6"/>
  <c r="AK29" i="6" s="1"/>
  <c r="AJ28" i="6"/>
  <c r="AJ29" i="6" s="1"/>
  <c r="AJ34" i="6" s="1"/>
  <c r="AI28" i="6"/>
  <c r="AI29" i="6" s="1"/>
  <c r="AH28" i="6"/>
  <c r="AH29" i="6" s="1"/>
  <c r="AG28" i="6"/>
  <c r="AF28" i="6"/>
  <c r="AF29" i="6" s="1"/>
  <c r="AE28" i="6"/>
  <c r="AE29" i="6" s="1"/>
  <c r="AD28" i="6"/>
  <c r="AD29" i="6" s="1"/>
  <c r="AC28" i="6"/>
  <c r="AC29" i="6" s="1"/>
  <c r="AB28" i="6"/>
  <c r="AB29" i="6" s="1"/>
  <c r="AB34" i="6" s="1"/>
  <c r="AA28" i="6"/>
  <c r="AA29" i="6" s="1"/>
  <c r="Z28" i="6"/>
  <c r="Z29" i="6" s="1"/>
  <c r="Y28" i="6"/>
  <c r="X28" i="6"/>
  <c r="X29" i="6" s="1"/>
  <c r="W28" i="6"/>
  <c r="W29" i="6" s="1"/>
  <c r="V28" i="6"/>
  <c r="V29" i="6" s="1"/>
  <c r="U28" i="6"/>
  <c r="U29" i="6" s="1"/>
  <c r="T28" i="6"/>
  <c r="T29" i="6" s="1"/>
  <c r="T34" i="6" s="1"/>
  <c r="S28" i="6"/>
  <c r="S29" i="6" s="1"/>
  <c r="R28" i="6"/>
  <c r="R29" i="6" s="1"/>
  <c r="Q28" i="6"/>
  <c r="P28" i="6"/>
  <c r="P29" i="6" s="1"/>
  <c r="O28" i="6"/>
  <c r="O29" i="6" s="1"/>
  <c r="N28" i="6"/>
  <c r="N29" i="6" s="1"/>
  <c r="M28" i="6"/>
  <c r="M29" i="6" s="1"/>
  <c r="L28" i="6"/>
  <c r="L29" i="6" s="1"/>
  <c r="L34" i="6" s="1"/>
  <c r="K28" i="6"/>
  <c r="K29" i="6" s="1"/>
  <c r="J28" i="6"/>
  <c r="J29" i="6" s="1"/>
  <c r="I28" i="6"/>
  <c r="H28" i="6"/>
  <c r="H29" i="6" s="1"/>
  <c r="G28" i="6"/>
  <c r="G29" i="6" s="1"/>
  <c r="F28" i="6"/>
  <c r="F29" i="6" s="1"/>
  <c r="E28" i="6"/>
  <c r="E29" i="6" s="1"/>
  <c r="D28" i="6"/>
  <c r="D29" i="6" s="1"/>
  <c r="D34" i="6" s="1"/>
  <c r="DD26" i="6"/>
  <c r="DD33" i="6" s="1"/>
  <c r="DC26" i="6"/>
  <c r="DC33" i="6" s="1"/>
  <c r="CV26" i="6"/>
  <c r="CV33" i="6" s="1"/>
  <c r="CU26" i="6"/>
  <c r="CU33" i="6" s="1"/>
  <c r="CN26" i="6"/>
  <c r="CN33" i="6" s="1"/>
  <c r="CM26" i="6"/>
  <c r="CM33" i="6" s="1"/>
  <c r="CF26" i="6"/>
  <c r="CF33" i="6" s="1"/>
  <c r="CE26" i="6"/>
  <c r="CE33" i="6" s="1"/>
  <c r="BX26" i="6"/>
  <c r="BX33" i="6" s="1"/>
  <c r="BW26" i="6"/>
  <c r="BW33" i="6" s="1"/>
  <c r="BP26" i="6"/>
  <c r="BP33" i="6" s="1"/>
  <c r="BO26" i="6"/>
  <c r="BO33" i="6" s="1"/>
  <c r="BH26" i="6"/>
  <c r="BH33" i="6" s="1"/>
  <c r="BG26" i="6"/>
  <c r="BG33" i="6" s="1"/>
  <c r="AZ26" i="6"/>
  <c r="AZ33" i="6" s="1"/>
  <c r="AY26" i="6"/>
  <c r="AY33" i="6" s="1"/>
  <c r="AR26" i="6"/>
  <c r="AR33" i="6" s="1"/>
  <c r="AQ26" i="6"/>
  <c r="AQ33" i="6" s="1"/>
  <c r="AJ26" i="6"/>
  <c r="AJ33" i="6" s="1"/>
  <c r="AI26" i="6"/>
  <c r="AI33" i="6" s="1"/>
  <c r="AB26" i="6"/>
  <c r="AB33" i="6" s="1"/>
  <c r="AA26" i="6"/>
  <c r="AA33" i="6" s="1"/>
  <c r="T26" i="6"/>
  <c r="T33" i="6" s="1"/>
  <c r="S26" i="6"/>
  <c r="S33" i="6" s="1"/>
  <c r="L26" i="6"/>
  <c r="L33" i="6" s="1"/>
  <c r="K26" i="6"/>
  <c r="K33" i="6" s="1"/>
  <c r="D26" i="6"/>
  <c r="D33" i="6" s="1"/>
  <c r="DI25" i="6"/>
  <c r="DI26" i="6" s="1"/>
  <c r="DI33" i="6" s="1"/>
  <c r="DH25" i="6"/>
  <c r="DH26" i="6" s="1"/>
  <c r="DH33" i="6" s="1"/>
  <c r="DG25" i="6"/>
  <c r="DG26" i="6" s="1"/>
  <c r="DG33" i="6" s="1"/>
  <c r="DF25" i="6"/>
  <c r="DF26" i="6" s="1"/>
  <c r="DF33" i="6" s="1"/>
  <c r="DE25" i="6"/>
  <c r="DE26" i="6" s="1"/>
  <c r="DE33" i="6" s="1"/>
  <c r="DD25" i="6"/>
  <c r="DC25" i="6"/>
  <c r="DB25" i="6"/>
  <c r="DB26" i="6" s="1"/>
  <c r="DB33" i="6" s="1"/>
  <c r="DA25" i="6"/>
  <c r="DA26" i="6" s="1"/>
  <c r="DA33" i="6" s="1"/>
  <c r="CZ25" i="6"/>
  <c r="CZ26" i="6" s="1"/>
  <c r="CZ33" i="6" s="1"/>
  <c r="CY25" i="6"/>
  <c r="CY26" i="6" s="1"/>
  <c r="CY33" i="6" s="1"/>
  <c r="CX25" i="6"/>
  <c r="CX26" i="6" s="1"/>
  <c r="CX33" i="6" s="1"/>
  <c r="CW25" i="6"/>
  <c r="CW26" i="6" s="1"/>
  <c r="CW33" i="6" s="1"/>
  <c r="CV25" i="6"/>
  <c r="CU25" i="6"/>
  <c r="CT25" i="6"/>
  <c r="CT26" i="6" s="1"/>
  <c r="CT33" i="6" s="1"/>
  <c r="CS25" i="6"/>
  <c r="CS26" i="6" s="1"/>
  <c r="CS33" i="6" s="1"/>
  <c r="CS34" i="6" s="1"/>
  <c r="CR25" i="6"/>
  <c r="CR26" i="6" s="1"/>
  <c r="CR33" i="6" s="1"/>
  <c r="CQ25" i="6"/>
  <c r="CQ26" i="6" s="1"/>
  <c r="CQ33" i="6" s="1"/>
  <c r="CP25" i="6"/>
  <c r="CP26" i="6" s="1"/>
  <c r="CP33" i="6" s="1"/>
  <c r="CO25" i="6"/>
  <c r="CO26" i="6" s="1"/>
  <c r="CO33" i="6" s="1"/>
  <c r="CN25" i="6"/>
  <c r="CM25" i="6"/>
  <c r="CL25" i="6"/>
  <c r="CL26" i="6" s="1"/>
  <c r="CL33" i="6" s="1"/>
  <c r="CK25" i="6"/>
  <c r="CK26" i="6" s="1"/>
  <c r="CK33" i="6" s="1"/>
  <c r="CJ25" i="6"/>
  <c r="CJ26" i="6" s="1"/>
  <c r="CJ33" i="6" s="1"/>
  <c r="CI25" i="6"/>
  <c r="CI26" i="6" s="1"/>
  <c r="CI33" i="6" s="1"/>
  <c r="CH25" i="6"/>
  <c r="CH26" i="6" s="1"/>
  <c r="CH33" i="6" s="1"/>
  <c r="CG25" i="6"/>
  <c r="CG26" i="6" s="1"/>
  <c r="CG33" i="6" s="1"/>
  <c r="CF25" i="6"/>
  <c r="CE25" i="6"/>
  <c r="CD25" i="6"/>
  <c r="CD26" i="6" s="1"/>
  <c r="CD33" i="6" s="1"/>
  <c r="CC25" i="6"/>
  <c r="CC26" i="6" s="1"/>
  <c r="CC33" i="6" s="1"/>
  <c r="CB25" i="6"/>
  <c r="CB26" i="6" s="1"/>
  <c r="CB33" i="6" s="1"/>
  <c r="CA25" i="6"/>
  <c r="CA26" i="6" s="1"/>
  <c r="CA33" i="6" s="1"/>
  <c r="BZ25" i="6"/>
  <c r="BZ26" i="6" s="1"/>
  <c r="BZ33" i="6" s="1"/>
  <c r="BY25" i="6"/>
  <c r="BY26" i="6" s="1"/>
  <c r="BY33" i="6" s="1"/>
  <c r="BX25" i="6"/>
  <c r="BW25" i="6"/>
  <c r="BV25" i="6"/>
  <c r="BV26" i="6" s="1"/>
  <c r="BV33" i="6" s="1"/>
  <c r="BU25" i="6"/>
  <c r="BU26" i="6" s="1"/>
  <c r="BU33" i="6" s="1"/>
  <c r="BT25" i="6"/>
  <c r="BT26" i="6" s="1"/>
  <c r="BT33" i="6" s="1"/>
  <c r="BS25" i="6"/>
  <c r="BS26" i="6" s="1"/>
  <c r="BS33" i="6" s="1"/>
  <c r="BR25" i="6"/>
  <c r="BR26" i="6" s="1"/>
  <c r="BR33" i="6" s="1"/>
  <c r="BQ25" i="6"/>
  <c r="BQ26" i="6" s="1"/>
  <c r="BQ33" i="6" s="1"/>
  <c r="BP25" i="6"/>
  <c r="BO25" i="6"/>
  <c r="BN25" i="6"/>
  <c r="BN26" i="6" s="1"/>
  <c r="BN33" i="6" s="1"/>
  <c r="BM25" i="6"/>
  <c r="BM26" i="6" s="1"/>
  <c r="BM33" i="6" s="1"/>
  <c r="BL25" i="6"/>
  <c r="BL26" i="6" s="1"/>
  <c r="BL33" i="6" s="1"/>
  <c r="BK25" i="6"/>
  <c r="BK26" i="6" s="1"/>
  <c r="BK33" i="6" s="1"/>
  <c r="BJ25" i="6"/>
  <c r="BJ26" i="6" s="1"/>
  <c r="BJ33" i="6" s="1"/>
  <c r="BI25" i="6"/>
  <c r="BI26" i="6" s="1"/>
  <c r="BI33" i="6" s="1"/>
  <c r="BH25" i="6"/>
  <c r="BG25" i="6"/>
  <c r="BF25" i="6"/>
  <c r="BF26" i="6" s="1"/>
  <c r="BF33" i="6" s="1"/>
  <c r="BE25" i="6"/>
  <c r="BE26" i="6" s="1"/>
  <c r="BE33" i="6" s="1"/>
  <c r="BD25" i="6"/>
  <c r="BD26" i="6" s="1"/>
  <c r="BD33" i="6" s="1"/>
  <c r="BC25" i="6"/>
  <c r="BC26" i="6" s="1"/>
  <c r="BC33" i="6" s="1"/>
  <c r="BB25" i="6"/>
  <c r="BB26" i="6" s="1"/>
  <c r="BB33" i="6" s="1"/>
  <c r="BA25" i="6"/>
  <c r="BA26" i="6" s="1"/>
  <c r="BA33" i="6" s="1"/>
  <c r="AZ25" i="6"/>
  <c r="AY25" i="6"/>
  <c r="AX25" i="6"/>
  <c r="AX26" i="6" s="1"/>
  <c r="AX33" i="6" s="1"/>
  <c r="AW25" i="6"/>
  <c r="AW26" i="6" s="1"/>
  <c r="AW33" i="6" s="1"/>
  <c r="AV25" i="6"/>
  <c r="AV26" i="6" s="1"/>
  <c r="AV33" i="6" s="1"/>
  <c r="AU25" i="6"/>
  <c r="AU26" i="6" s="1"/>
  <c r="AU33" i="6" s="1"/>
  <c r="AT25" i="6"/>
  <c r="AT26" i="6" s="1"/>
  <c r="AT33" i="6" s="1"/>
  <c r="AS25" i="6"/>
  <c r="AS26" i="6" s="1"/>
  <c r="AS33" i="6" s="1"/>
  <c r="AR25" i="6"/>
  <c r="AQ25" i="6"/>
  <c r="AP25" i="6"/>
  <c r="AP26" i="6" s="1"/>
  <c r="AP33" i="6" s="1"/>
  <c r="AO25" i="6"/>
  <c r="AO26" i="6" s="1"/>
  <c r="AO33" i="6" s="1"/>
  <c r="AN25" i="6"/>
  <c r="AN26" i="6" s="1"/>
  <c r="AN33" i="6" s="1"/>
  <c r="AM25" i="6"/>
  <c r="AM26" i="6" s="1"/>
  <c r="AM33" i="6" s="1"/>
  <c r="AL25" i="6"/>
  <c r="AL26" i="6" s="1"/>
  <c r="AL33" i="6" s="1"/>
  <c r="AK25" i="6"/>
  <c r="AK26" i="6" s="1"/>
  <c r="AK33" i="6" s="1"/>
  <c r="AJ25" i="6"/>
  <c r="AI25" i="6"/>
  <c r="AH25" i="6"/>
  <c r="AH26" i="6" s="1"/>
  <c r="AH33" i="6" s="1"/>
  <c r="AG25" i="6"/>
  <c r="AG26" i="6" s="1"/>
  <c r="AG33" i="6" s="1"/>
  <c r="AF25" i="6"/>
  <c r="AF26" i="6" s="1"/>
  <c r="AF33" i="6" s="1"/>
  <c r="AE25" i="6"/>
  <c r="AE26" i="6" s="1"/>
  <c r="AE33" i="6" s="1"/>
  <c r="AD25" i="6"/>
  <c r="AD26" i="6" s="1"/>
  <c r="AD33" i="6" s="1"/>
  <c r="AC25" i="6"/>
  <c r="AC26" i="6" s="1"/>
  <c r="AC33" i="6" s="1"/>
  <c r="AB25" i="6"/>
  <c r="AA25" i="6"/>
  <c r="Z25" i="6"/>
  <c r="Z26" i="6" s="1"/>
  <c r="Z33" i="6" s="1"/>
  <c r="Y25" i="6"/>
  <c r="Y26" i="6" s="1"/>
  <c r="Y33" i="6" s="1"/>
  <c r="X25" i="6"/>
  <c r="X26" i="6" s="1"/>
  <c r="X33" i="6" s="1"/>
  <c r="W25" i="6"/>
  <c r="W26" i="6" s="1"/>
  <c r="W33" i="6" s="1"/>
  <c r="V25" i="6"/>
  <c r="V26" i="6" s="1"/>
  <c r="V33" i="6" s="1"/>
  <c r="U25" i="6"/>
  <c r="U26" i="6" s="1"/>
  <c r="U33" i="6" s="1"/>
  <c r="T25" i="6"/>
  <c r="S25" i="6"/>
  <c r="R25" i="6"/>
  <c r="R26" i="6" s="1"/>
  <c r="R33" i="6" s="1"/>
  <c r="Q25" i="6"/>
  <c r="Q26" i="6" s="1"/>
  <c r="Q33" i="6" s="1"/>
  <c r="P25" i="6"/>
  <c r="P26" i="6" s="1"/>
  <c r="P33" i="6" s="1"/>
  <c r="O25" i="6"/>
  <c r="O26" i="6" s="1"/>
  <c r="O33" i="6" s="1"/>
  <c r="N25" i="6"/>
  <c r="N26" i="6" s="1"/>
  <c r="N33" i="6" s="1"/>
  <c r="M25" i="6"/>
  <c r="M26" i="6" s="1"/>
  <c r="M33" i="6" s="1"/>
  <c r="L25" i="6"/>
  <c r="K25" i="6"/>
  <c r="J25" i="6"/>
  <c r="J26" i="6" s="1"/>
  <c r="J33" i="6" s="1"/>
  <c r="I25" i="6"/>
  <c r="I26" i="6" s="1"/>
  <c r="I33" i="6" s="1"/>
  <c r="H25" i="6"/>
  <c r="H26" i="6" s="1"/>
  <c r="H33" i="6" s="1"/>
  <c r="G25" i="6"/>
  <c r="G26" i="6" s="1"/>
  <c r="G33" i="6" s="1"/>
  <c r="F25" i="6"/>
  <c r="F26" i="6" s="1"/>
  <c r="F33" i="6" s="1"/>
  <c r="E25" i="6"/>
  <c r="E26" i="6" s="1"/>
  <c r="E33" i="6" s="1"/>
  <c r="D25" i="6"/>
  <c r="DD24" i="6"/>
  <c r="CV24" i="6"/>
  <c r="CN24" i="6"/>
  <c r="CF24" i="6"/>
  <c r="BX24" i="6"/>
  <c r="BP24" i="6"/>
  <c r="BH24" i="6"/>
  <c r="AZ24" i="6"/>
  <c r="AR24" i="6"/>
  <c r="AJ24" i="6"/>
  <c r="AB24" i="6"/>
  <c r="T24" i="6"/>
  <c r="L24" i="6"/>
  <c r="D24" i="6"/>
  <c r="DI22" i="6"/>
  <c r="DH22" i="6"/>
  <c r="DH27" i="6" s="1"/>
  <c r="DG22" i="6"/>
  <c r="DG30" i="6" s="1"/>
  <c r="DF22" i="6"/>
  <c r="DF30" i="6" s="1"/>
  <c r="DE22" i="6"/>
  <c r="DD22" i="6"/>
  <c r="DD27" i="6" s="1"/>
  <c r="DC22" i="6"/>
  <c r="DC30" i="6" s="1"/>
  <c r="DB22" i="6"/>
  <c r="DB30" i="6" s="1"/>
  <c r="DA22" i="6"/>
  <c r="CZ22" i="6"/>
  <c r="CZ27" i="6" s="1"/>
  <c r="CY22" i="6"/>
  <c r="CY30" i="6" s="1"/>
  <c r="CX22" i="6"/>
  <c r="CX30" i="6" s="1"/>
  <c r="CW22" i="6"/>
  <c r="CV22" i="6"/>
  <c r="CV30" i="6" s="1"/>
  <c r="CU22" i="6"/>
  <c r="CU30" i="6" s="1"/>
  <c r="CT22" i="6"/>
  <c r="CT30" i="6" s="1"/>
  <c r="CS22" i="6"/>
  <c r="CR22" i="6"/>
  <c r="CR27" i="6" s="1"/>
  <c r="CQ22" i="6"/>
  <c r="CQ30" i="6" s="1"/>
  <c r="CP22" i="6"/>
  <c r="CP30" i="6" s="1"/>
  <c r="CO22" i="6"/>
  <c r="CN22" i="6"/>
  <c r="CN27" i="6" s="1"/>
  <c r="CM22" i="6"/>
  <c r="CM30" i="6" s="1"/>
  <c r="CL22" i="6"/>
  <c r="CL30" i="6" s="1"/>
  <c r="CK22" i="6"/>
  <c r="CJ22" i="6"/>
  <c r="CJ27" i="6" s="1"/>
  <c r="CI22" i="6"/>
  <c r="CI30" i="6" s="1"/>
  <c r="CH22" i="6"/>
  <c r="CH30" i="6" s="1"/>
  <c r="CG22" i="6"/>
  <c r="CF22" i="6"/>
  <c r="CF30" i="6" s="1"/>
  <c r="CE22" i="6"/>
  <c r="CE30" i="6" s="1"/>
  <c r="CD22" i="6"/>
  <c r="CD30" i="6" s="1"/>
  <c r="CC22" i="6"/>
  <c r="CB22" i="6"/>
  <c r="CB27" i="6" s="1"/>
  <c r="CA22" i="6"/>
  <c r="CA30" i="6" s="1"/>
  <c r="BZ22" i="6"/>
  <c r="BZ30" i="6" s="1"/>
  <c r="BY22" i="6"/>
  <c r="BY27" i="6" s="1"/>
  <c r="BX22" i="6"/>
  <c r="BX27" i="6" s="1"/>
  <c r="BW22" i="6"/>
  <c r="BW30" i="6" s="1"/>
  <c r="BV22" i="6"/>
  <c r="BV30" i="6" s="1"/>
  <c r="BU22" i="6"/>
  <c r="BU27" i="6" s="1"/>
  <c r="BT22" i="6"/>
  <c r="BT27" i="6" s="1"/>
  <c r="BS22" i="6"/>
  <c r="BS30" i="6" s="1"/>
  <c r="BR22" i="6"/>
  <c r="BR30" i="6" s="1"/>
  <c r="BQ22" i="6"/>
  <c r="BP22" i="6"/>
  <c r="BP30" i="6" s="1"/>
  <c r="BO22" i="6"/>
  <c r="BO30" i="6" s="1"/>
  <c r="BN22" i="6"/>
  <c r="BN30" i="6" s="1"/>
  <c r="BM22" i="6"/>
  <c r="BL22" i="6"/>
  <c r="BL27" i="6" s="1"/>
  <c r="BK22" i="6"/>
  <c r="BK30" i="6" s="1"/>
  <c r="BJ22" i="6"/>
  <c r="BJ30" i="6" s="1"/>
  <c r="BI22" i="6"/>
  <c r="BI27" i="6" s="1"/>
  <c r="BH22" i="6"/>
  <c r="BH27" i="6" s="1"/>
  <c r="BG22" i="6"/>
  <c r="BG30" i="6" s="1"/>
  <c r="BF22" i="6"/>
  <c r="BF30" i="6" s="1"/>
  <c r="BE22" i="6"/>
  <c r="BE27" i="6" s="1"/>
  <c r="BD22" i="6"/>
  <c r="BD27" i="6" s="1"/>
  <c r="BC22" i="6"/>
  <c r="BC30" i="6" s="1"/>
  <c r="BB22" i="6"/>
  <c r="BB30" i="6" s="1"/>
  <c r="BA22" i="6"/>
  <c r="AZ22" i="6"/>
  <c r="AZ30" i="6" s="1"/>
  <c r="AY22" i="6"/>
  <c r="AY30" i="6" s="1"/>
  <c r="AX22" i="6"/>
  <c r="AX30" i="6" s="1"/>
  <c r="AW22" i="6"/>
  <c r="AV22" i="6"/>
  <c r="AV27" i="6" s="1"/>
  <c r="AU22" i="6"/>
  <c r="AU30" i="6" s="1"/>
  <c r="AT22" i="6"/>
  <c r="AT30" i="6" s="1"/>
  <c r="AS22" i="6"/>
  <c r="AS27" i="6" s="1"/>
  <c r="AR22" i="6"/>
  <c r="AR27" i="6" s="1"/>
  <c r="AQ22" i="6"/>
  <c r="AQ30" i="6" s="1"/>
  <c r="AP22" i="6"/>
  <c r="AP30" i="6" s="1"/>
  <c r="AO22" i="6"/>
  <c r="AO27" i="6" s="1"/>
  <c r="AN22" i="6"/>
  <c r="AN27" i="6" s="1"/>
  <c r="AM22" i="6"/>
  <c r="AM30" i="6" s="1"/>
  <c r="AL22" i="6"/>
  <c r="AL30" i="6" s="1"/>
  <c r="AK22" i="6"/>
  <c r="AJ22" i="6"/>
  <c r="AJ30" i="6" s="1"/>
  <c r="AI22" i="6"/>
  <c r="AI30" i="6" s="1"/>
  <c r="AH22" i="6"/>
  <c r="AH30" i="6" s="1"/>
  <c r="AG22" i="6"/>
  <c r="AF22" i="6"/>
  <c r="AF27" i="6" s="1"/>
  <c r="AE22" i="6"/>
  <c r="AE30" i="6" s="1"/>
  <c r="AD22" i="6"/>
  <c r="AD30" i="6" s="1"/>
  <c r="AC22" i="6"/>
  <c r="AC27" i="6" s="1"/>
  <c r="AB22" i="6"/>
  <c r="AB27" i="6" s="1"/>
  <c r="AA22" i="6"/>
  <c r="AA30" i="6" s="1"/>
  <c r="Z22" i="6"/>
  <c r="Z30" i="6" s="1"/>
  <c r="Y22" i="6"/>
  <c r="Y27" i="6" s="1"/>
  <c r="X22" i="6"/>
  <c r="X27" i="6" s="1"/>
  <c r="W22" i="6"/>
  <c r="W30" i="6" s="1"/>
  <c r="V22" i="6"/>
  <c r="V30" i="6" s="1"/>
  <c r="U22" i="6"/>
  <c r="T22" i="6"/>
  <c r="T30" i="6" s="1"/>
  <c r="S22" i="6"/>
  <c r="S30" i="6" s="1"/>
  <c r="R22" i="6"/>
  <c r="R30" i="6" s="1"/>
  <c r="Q22" i="6"/>
  <c r="P22" i="6"/>
  <c r="P27" i="6" s="1"/>
  <c r="O22" i="6"/>
  <c r="O30" i="6" s="1"/>
  <c r="N22" i="6"/>
  <c r="N30" i="6" s="1"/>
  <c r="M22" i="6"/>
  <c r="M27" i="6" s="1"/>
  <c r="L22" i="6"/>
  <c r="L27" i="6" s="1"/>
  <c r="K22" i="6"/>
  <c r="K30" i="6" s="1"/>
  <c r="J22" i="6"/>
  <c r="J30" i="6" s="1"/>
  <c r="I22" i="6"/>
  <c r="I27" i="6" s="1"/>
  <c r="H22" i="6"/>
  <c r="H27" i="6" s="1"/>
  <c r="G22" i="6"/>
  <c r="G30" i="6" s="1"/>
  <c r="F22" i="6"/>
  <c r="F30" i="6" s="1"/>
  <c r="E22" i="6"/>
  <c r="D22" i="6"/>
  <c r="D30" i="6" s="1"/>
  <c r="D125" i="5"/>
  <c r="D124" i="5"/>
  <c r="D121" i="5"/>
  <c r="D118" i="5"/>
  <c r="D115" i="5"/>
  <c r="D112" i="5"/>
  <c r="F107" i="5"/>
  <c r="F105" i="5"/>
  <c r="D104" i="5"/>
  <c r="D100" i="5"/>
  <c r="D92" i="5"/>
  <c r="D89" i="5"/>
  <c r="D86" i="5"/>
  <c r="E85" i="5"/>
  <c r="E84" i="5"/>
  <c r="D83" i="5"/>
  <c r="E82" i="5"/>
  <c r="E81" i="5"/>
  <c r="F75" i="5"/>
  <c r="F73" i="5"/>
  <c r="D72" i="5"/>
  <c r="D61" i="5"/>
  <c r="D58" i="5"/>
  <c r="D54" i="5"/>
  <c r="E53" i="5"/>
  <c r="E52" i="5"/>
  <c r="D51" i="5"/>
  <c r="E50" i="5"/>
  <c r="E49" i="5"/>
  <c r="F44" i="5"/>
  <c r="F42" i="5"/>
  <c r="D41" i="5"/>
  <c r="D37" i="5"/>
  <c r="D35" i="5"/>
  <c r="D34" i="5"/>
  <c r="D33" i="5"/>
  <c r="D30" i="5"/>
  <c r="D29" i="5"/>
  <c r="D28" i="5"/>
  <c r="D24" i="5"/>
  <c r="D21" i="5"/>
  <c r="D18" i="5"/>
  <c r="D15" i="5"/>
  <c r="D12" i="5"/>
  <c r="D9" i="5"/>
  <c r="D59" i="4"/>
  <c r="C42" i="4"/>
  <c r="C41" i="4"/>
  <c r="D32" i="4"/>
  <c r="D31" i="4"/>
  <c r="F28" i="4"/>
  <c r="E30" i="3"/>
  <c r="D17" i="3"/>
  <c r="D23" i="3" s="1"/>
  <c r="D23" i="29" l="1"/>
  <c r="D25" i="29" s="1"/>
  <c r="D26" i="29" s="1"/>
  <c r="G21" i="29"/>
  <c r="K15" i="11"/>
  <c r="D66" i="5"/>
  <c r="D94" i="5"/>
  <c r="D126" i="5"/>
  <c r="D93" i="5" s="1"/>
  <c r="I15" i="11"/>
  <c r="D33" i="4"/>
  <c r="D39" i="4" s="1"/>
  <c r="I141" i="7"/>
  <c r="D55" i="4" s="1"/>
  <c r="D40" i="4"/>
  <c r="X34" i="6"/>
  <c r="X30" i="6"/>
  <c r="CJ30" i="6"/>
  <c r="H34" i="6"/>
  <c r="H35" i="6" s="1"/>
  <c r="BT34" i="6"/>
  <c r="G24" i="6"/>
  <c r="W24" i="6"/>
  <c r="AM24" i="6"/>
  <c r="BC24" i="6"/>
  <c r="CA24" i="6"/>
  <c r="CQ24" i="6"/>
  <c r="H24" i="6"/>
  <c r="P24" i="6"/>
  <c r="X24" i="6"/>
  <c r="AF24" i="6"/>
  <c r="AN24" i="6"/>
  <c r="AV24" i="6"/>
  <c r="BD24" i="6"/>
  <c r="BL24" i="6"/>
  <c r="BT24" i="6"/>
  <c r="CB24" i="6"/>
  <c r="CJ24" i="6"/>
  <c r="CR24" i="6"/>
  <c r="CZ24" i="6"/>
  <c r="DH24" i="6"/>
  <c r="AN30" i="6"/>
  <c r="CZ30" i="6"/>
  <c r="P34" i="6"/>
  <c r="P35" i="6" s="1"/>
  <c r="AN34" i="6"/>
  <c r="BD34" i="6"/>
  <c r="O24" i="6"/>
  <c r="AE24" i="6"/>
  <c r="AU24" i="6"/>
  <c r="BK24" i="6"/>
  <c r="BS24" i="6"/>
  <c r="CI24" i="6"/>
  <c r="CY24" i="6"/>
  <c r="DG24" i="6"/>
  <c r="K24" i="6"/>
  <c r="S24" i="6"/>
  <c r="AA24" i="6"/>
  <c r="AI24" i="6"/>
  <c r="AQ24" i="6"/>
  <c r="AY24" i="6"/>
  <c r="BG24" i="6"/>
  <c r="BO24" i="6"/>
  <c r="BW24" i="6"/>
  <c r="CE24" i="6"/>
  <c r="CM24" i="6"/>
  <c r="CU24" i="6"/>
  <c r="DC24" i="6"/>
  <c r="BD30" i="6"/>
  <c r="D28" i="28"/>
  <c r="D30" i="28" s="1"/>
  <c r="D63" i="4"/>
  <c r="G17" i="9"/>
  <c r="G30" i="9"/>
  <c r="F19" i="9"/>
  <c r="I30" i="9"/>
  <c r="I27" i="9"/>
  <c r="G14" i="9"/>
  <c r="F28" i="9"/>
  <c r="F20" i="10"/>
  <c r="G12" i="10" s="1"/>
  <c r="F31" i="9"/>
  <c r="C7" i="9"/>
  <c r="F15" i="9"/>
  <c r="I17" i="9"/>
  <c r="G27" i="9"/>
  <c r="F32" i="9"/>
  <c r="I14" i="9"/>
  <c r="F29" i="9"/>
  <c r="F16" i="9"/>
  <c r="CD34" i="6"/>
  <c r="CT34" i="6"/>
  <c r="G34" i="6"/>
  <c r="G35" i="6" s="1"/>
  <c r="K34" i="6"/>
  <c r="K35" i="6" s="1"/>
  <c r="O34" i="6"/>
  <c r="S34" i="6"/>
  <c r="W34" i="6"/>
  <c r="W35" i="6" s="1"/>
  <c r="AA34" i="6"/>
  <c r="AE34" i="6"/>
  <c r="AI34" i="6"/>
  <c r="AM34" i="6"/>
  <c r="AM35" i="6" s="1"/>
  <c r="E30" i="6"/>
  <c r="E24" i="6"/>
  <c r="I30" i="6"/>
  <c r="I24" i="6"/>
  <c r="M30" i="6"/>
  <c r="M24" i="6"/>
  <c r="Q30" i="6"/>
  <c r="Q24" i="6"/>
  <c r="U30" i="6"/>
  <c r="U24" i="6"/>
  <c r="Y30" i="6"/>
  <c r="Y24" i="6"/>
  <c r="AC30" i="6"/>
  <c r="AC24" i="6"/>
  <c r="AG30" i="6"/>
  <c r="AG24" i="6"/>
  <c r="AK30" i="6"/>
  <c r="AK24" i="6"/>
  <c r="AO30" i="6"/>
  <c r="AO24" i="6"/>
  <c r="AS30" i="6"/>
  <c r="AS24" i="6"/>
  <c r="AW30" i="6"/>
  <c r="AW24" i="6"/>
  <c r="BA30" i="6"/>
  <c r="BA24" i="6"/>
  <c r="BE30" i="6"/>
  <c r="BE24" i="6"/>
  <c r="BI30" i="6"/>
  <c r="BI24" i="6"/>
  <c r="BM30" i="6"/>
  <c r="BM24" i="6"/>
  <c r="BQ30" i="6"/>
  <c r="BQ24" i="6"/>
  <c r="BU30" i="6"/>
  <c r="BU24" i="6"/>
  <c r="BY30" i="6"/>
  <c r="BY24" i="6"/>
  <c r="CC30" i="6"/>
  <c r="CC24" i="6"/>
  <c r="CC27" i="6"/>
  <c r="CG30" i="6"/>
  <c r="CG27" i="6"/>
  <c r="CG24" i="6"/>
  <c r="CK30" i="6"/>
  <c r="CK24" i="6"/>
  <c r="CK27" i="6"/>
  <c r="CO30" i="6"/>
  <c r="CO24" i="6"/>
  <c r="CO27" i="6"/>
  <c r="CS30" i="6"/>
  <c r="CS24" i="6"/>
  <c r="CS27" i="6"/>
  <c r="CW30" i="6"/>
  <c r="CW24" i="6"/>
  <c r="CW27" i="6"/>
  <c r="DA30" i="6"/>
  <c r="DA27" i="6"/>
  <c r="DA24" i="6"/>
  <c r="DE30" i="6"/>
  <c r="DE24" i="6"/>
  <c r="DE27" i="6"/>
  <c r="DI30" i="6"/>
  <c r="DI27" i="6"/>
  <c r="DI24" i="6"/>
  <c r="Q27" i="6"/>
  <c r="AG27" i="6"/>
  <c r="AW27" i="6"/>
  <c r="BM27" i="6"/>
  <c r="AF34" i="6"/>
  <c r="AV34" i="6"/>
  <c r="AV35" i="6" s="1"/>
  <c r="BL34" i="6"/>
  <c r="Q34" i="6"/>
  <c r="AG34" i="6"/>
  <c r="E27" i="6"/>
  <c r="U27" i="6"/>
  <c r="AK27" i="6"/>
  <c r="BA27" i="6"/>
  <c r="BQ27" i="6"/>
  <c r="AW34" i="6"/>
  <c r="BM34" i="6"/>
  <c r="BM35" i="6" s="1"/>
  <c r="CC34" i="6"/>
  <c r="DI34" i="6"/>
  <c r="DI35" i="6" s="1"/>
  <c r="CD35" i="6"/>
  <c r="CT35" i="6"/>
  <c r="AY34" i="6"/>
  <c r="BK34" i="6"/>
  <c r="BW34" i="6"/>
  <c r="BW35" i="6" s="1"/>
  <c r="CI34" i="6"/>
  <c r="CI35" i="6" s="1"/>
  <c r="CU34" i="6"/>
  <c r="DG34" i="6"/>
  <c r="M34" i="6"/>
  <c r="M35" i="6" s="1"/>
  <c r="AC34" i="6"/>
  <c r="AC35" i="6" s="1"/>
  <c r="AP34" i="6"/>
  <c r="BN34" i="6"/>
  <c r="BN35" i="6" s="1"/>
  <c r="CX34" i="6"/>
  <c r="CX35" i="6" s="1"/>
  <c r="Q35" i="6"/>
  <c r="AG35" i="6"/>
  <c r="CK35" i="6"/>
  <c r="C33" i="6"/>
  <c r="F27" i="6"/>
  <c r="J27" i="6"/>
  <c r="N27" i="6"/>
  <c r="R27" i="6"/>
  <c r="V27" i="6"/>
  <c r="Z27" i="6"/>
  <c r="AD27" i="6"/>
  <c r="AH27" i="6"/>
  <c r="AL27" i="6"/>
  <c r="AP27" i="6"/>
  <c r="AT27" i="6"/>
  <c r="AX27" i="6"/>
  <c r="BB27" i="6"/>
  <c r="BF27" i="6"/>
  <c r="BJ27" i="6"/>
  <c r="BN27" i="6"/>
  <c r="BR27" i="6"/>
  <c r="BV27" i="6"/>
  <c r="BZ27" i="6"/>
  <c r="CD27" i="6"/>
  <c r="CH27" i="6"/>
  <c r="CL27" i="6"/>
  <c r="CP27" i="6"/>
  <c r="CT27" i="6"/>
  <c r="CX27" i="6"/>
  <c r="DB27" i="6"/>
  <c r="DF27" i="6"/>
  <c r="CB34" i="6"/>
  <c r="CB35" i="6" s="1"/>
  <c r="CF34" i="6"/>
  <c r="CJ34" i="6"/>
  <c r="CJ35" i="6" s="1"/>
  <c r="CN34" i="6"/>
  <c r="CR34" i="6"/>
  <c r="CV34" i="6"/>
  <c r="CZ34" i="6"/>
  <c r="CZ35" i="6" s="1"/>
  <c r="DD34" i="6"/>
  <c r="DD35" i="6" s="1"/>
  <c r="DH34" i="6"/>
  <c r="F34" i="6"/>
  <c r="J34" i="6"/>
  <c r="J35" i="6" s="1"/>
  <c r="N34" i="6"/>
  <c r="N35" i="6" s="1"/>
  <c r="R34" i="6"/>
  <c r="R35" i="6" s="1"/>
  <c r="V34" i="6"/>
  <c r="V35" i="6" s="1"/>
  <c r="Z34" i="6"/>
  <c r="Z35" i="6" s="1"/>
  <c r="AD34" i="6"/>
  <c r="AD35" i="6" s="1"/>
  <c r="AH34" i="6"/>
  <c r="AH35" i="6" s="1"/>
  <c r="AL34" i="6"/>
  <c r="CL34" i="6"/>
  <c r="CL35" i="6" s="1"/>
  <c r="DB34" i="6"/>
  <c r="DB35" i="6" s="1"/>
  <c r="L30" i="6"/>
  <c r="AB30" i="6"/>
  <c r="AR30" i="6"/>
  <c r="BH30" i="6"/>
  <c r="BX30" i="6"/>
  <c r="CN30" i="6"/>
  <c r="DD30" i="6"/>
  <c r="F35" i="6"/>
  <c r="AL35" i="6"/>
  <c r="AP35" i="6"/>
  <c r="DF35" i="6"/>
  <c r="D35" i="6"/>
  <c r="T35" i="6"/>
  <c r="AJ35" i="6"/>
  <c r="AZ35" i="6"/>
  <c r="BP35" i="6"/>
  <c r="CF35" i="6"/>
  <c r="CV35" i="6"/>
  <c r="AQ34" i="6"/>
  <c r="AQ35" i="6" s="1"/>
  <c r="BC34" i="6"/>
  <c r="BO34" i="6"/>
  <c r="CA34" i="6"/>
  <c r="CM34" i="6"/>
  <c r="CM35" i="6" s="1"/>
  <c r="CY34" i="6"/>
  <c r="I34" i="6"/>
  <c r="U34" i="6"/>
  <c r="AX34" i="6"/>
  <c r="AX35" i="6" s="1"/>
  <c r="BV34" i="6"/>
  <c r="BV35" i="6" s="1"/>
  <c r="AW35" i="6"/>
  <c r="CG35" i="6"/>
  <c r="AF35" i="6"/>
  <c r="G27" i="6"/>
  <c r="K27" i="6"/>
  <c r="O27" i="6"/>
  <c r="S27" i="6"/>
  <c r="W27" i="6"/>
  <c r="AA27" i="6"/>
  <c r="AE27" i="6"/>
  <c r="AI27" i="6"/>
  <c r="AM27" i="6"/>
  <c r="AQ27" i="6"/>
  <c r="AU27" i="6"/>
  <c r="AY27" i="6"/>
  <c r="BC27" i="6"/>
  <c r="BG27" i="6"/>
  <c r="BK27" i="6"/>
  <c r="BO27" i="6"/>
  <c r="BS27" i="6"/>
  <c r="BW27" i="6"/>
  <c r="CA27" i="6"/>
  <c r="CE27" i="6"/>
  <c r="CI27" i="6"/>
  <c r="CM27" i="6"/>
  <c r="CQ27" i="6"/>
  <c r="CU27" i="6"/>
  <c r="CY27" i="6"/>
  <c r="DC27" i="6"/>
  <c r="DG27" i="6"/>
  <c r="AO34" i="6"/>
  <c r="AO35" i="6" s="1"/>
  <c r="AS34" i="6"/>
  <c r="BA34" i="6"/>
  <c r="BA35" i="6" s="1"/>
  <c r="BE34" i="6"/>
  <c r="BE35" i="6" s="1"/>
  <c r="BI34" i="6"/>
  <c r="BI35" i="6" s="1"/>
  <c r="BQ34" i="6"/>
  <c r="BU34" i="6"/>
  <c r="BU35" i="6" s="1"/>
  <c r="BY34" i="6"/>
  <c r="BY35" i="6" s="1"/>
  <c r="CG34" i="6"/>
  <c r="CK34" i="6"/>
  <c r="CO34" i="6"/>
  <c r="CO35" i="6" s="1"/>
  <c r="CW34" i="6"/>
  <c r="CW35" i="6" s="1"/>
  <c r="DA34" i="6"/>
  <c r="DA35" i="6" s="1"/>
  <c r="DE34" i="6"/>
  <c r="AT34" i="6"/>
  <c r="AT35" i="6" s="1"/>
  <c r="BB34" i="6"/>
  <c r="BB35" i="6" s="1"/>
  <c r="BJ34" i="6"/>
  <c r="BJ35" i="6" s="1"/>
  <c r="BR34" i="6"/>
  <c r="BR35" i="6" s="1"/>
  <c r="BZ34" i="6"/>
  <c r="BZ35" i="6" s="1"/>
  <c r="CP34" i="6"/>
  <c r="CP35" i="6" s="1"/>
  <c r="DF34" i="6"/>
  <c r="P30" i="6"/>
  <c r="AF30" i="6"/>
  <c r="AV30" i="6"/>
  <c r="BL30" i="6"/>
  <c r="CB30" i="6"/>
  <c r="CR30" i="6"/>
  <c r="DH30" i="6"/>
  <c r="O35" i="6"/>
  <c r="S35" i="6"/>
  <c r="AA35" i="6"/>
  <c r="AE35" i="6"/>
  <c r="AI35" i="6"/>
  <c r="AY35" i="6"/>
  <c r="BC35" i="6"/>
  <c r="BK35" i="6"/>
  <c r="BO35" i="6"/>
  <c r="CA35" i="6"/>
  <c r="CU35" i="6"/>
  <c r="CY35" i="6"/>
  <c r="X35" i="6"/>
  <c r="AN35" i="6"/>
  <c r="BD35" i="6"/>
  <c r="BT35" i="6"/>
  <c r="AU34" i="6"/>
  <c r="AU35" i="6" s="1"/>
  <c r="BG34" i="6"/>
  <c r="BG35" i="6" s="1"/>
  <c r="BS34" i="6"/>
  <c r="BS35" i="6" s="1"/>
  <c r="CE34" i="6"/>
  <c r="CE35" i="6" s="1"/>
  <c r="CQ34" i="6"/>
  <c r="CQ35" i="6" s="1"/>
  <c r="DC34" i="6"/>
  <c r="DC35" i="6" s="1"/>
  <c r="E34" i="6"/>
  <c r="E35" i="6" s="1"/>
  <c r="Y34" i="6"/>
  <c r="Y35" i="6" s="1"/>
  <c r="AK34" i="6"/>
  <c r="AK35" i="6" s="1"/>
  <c r="BF34" i="6"/>
  <c r="BF35" i="6" s="1"/>
  <c r="CH34" i="6"/>
  <c r="CH35" i="6" s="1"/>
  <c r="I35" i="6"/>
  <c r="U35" i="6"/>
  <c r="AS35" i="6"/>
  <c r="BQ35" i="6"/>
  <c r="CC35" i="6"/>
  <c r="CS35" i="6"/>
  <c r="BL35" i="6"/>
  <c r="CR35" i="6"/>
  <c r="F24" i="6"/>
  <c r="J24" i="6"/>
  <c r="N24" i="6"/>
  <c r="R24" i="6"/>
  <c r="V24" i="6"/>
  <c r="Z24" i="6"/>
  <c r="AD24" i="6"/>
  <c r="AH24" i="6"/>
  <c r="AL24" i="6"/>
  <c r="AP24" i="6"/>
  <c r="AT24" i="6"/>
  <c r="AX24" i="6"/>
  <c r="BB24" i="6"/>
  <c r="BF24" i="6"/>
  <c r="BJ24" i="6"/>
  <c r="BN24" i="6"/>
  <c r="BR24" i="6"/>
  <c r="BV24" i="6"/>
  <c r="BZ24" i="6"/>
  <c r="CD24" i="6"/>
  <c r="CH24" i="6"/>
  <c r="CL24" i="6"/>
  <c r="CP24" i="6"/>
  <c r="CT24" i="6"/>
  <c r="CX24" i="6"/>
  <c r="DB24" i="6"/>
  <c r="DF24" i="6"/>
  <c r="D27" i="6"/>
  <c r="T27" i="6"/>
  <c r="AJ27" i="6"/>
  <c r="AZ27" i="6"/>
  <c r="BP27" i="6"/>
  <c r="CF27" i="6"/>
  <c r="CV27" i="6"/>
  <c r="L35" i="6"/>
  <c r="AB35" i="6"/>
  <c r="AR35" i="6"/>
  <c r="BH35" i="6"/>
  <c r="BX35" i="6"/>
  <c r="CN35" i="6"/>
  <c r="DG35" i="6"/>
  <c r="DH35" i="6"/>
  <c r="DE35" i="6"/>
  <c r="C57" i="5"/>
  <c r="C28" i="3" l="1"/>
  <c r="D28" i="3"/>
  <c r="I34" i="9"/>
  <c r="G19" i="10"/>
  <c r="G18" i="10"/>
  <c r="G17" i="10"/>
  <c r="G15" i="10"/>
  <c r="G14" i="10"/>
  <c r="G13" i="10"/>
  <c r="G11" i="10"/>
  <c r="G10" i="10"/>
  <c r="G9" i="10"/>
  <c r="G8" i="10"/>
  <c r="G20" i="10" s="1"/>
  <c r="G16" i="10"/>
  <c r="C34" i="6"/>
  <c r="D45" i="4" s="1"/>
  <c r="D46" i="4" s="1"/>
  <c r="C35" i="6"/>
  <c r="D58" i="4" s="1"/>
  <c r="D47" i="4" l="1"/>
  <c r="D48" i="4"/>
  <c r="D54" i="4" l="1"/>
  <c r="D64" i="4" s="1"/>
  <c r="C30" i="3" s="1"/>
  <c r="D30" i="3" s="1"/>
  <c r="C29" i="3"/>
  <c r="D29" i="3" s="1"/>
</calcChain>
</file>

<file path=xl/comments1.xml><?xml version="1.0" encoding="utf-8"?>
<comments xmlns="http://schemas.openxmlformats.org/spreadsheetml/2006/main">
  <authors>
    <author>ifzahid</author>
  </authors>
  <commentList>
    <comment ref="G14" authorId="0">
      <text>
        <r>
          <rPr>
            <sz val="8"/>
            <color indexed="81"/>
            <rFont val="Tahoma"/>
          </rPr>
          <t xml:space="preserve">From C2
</t>
        </r>
      </text>
    </comment>
  </commentList>
</comments>
</file>

<file path=xl/comments2.xml><?xml version="1.0" encoding="utf-8"?>
<comments xmlns="http://schemas.openxmlformats.org/spreadsheetml/2006/main">
  <authors>
    <author>ifnadia</author>
  </authors>
  <commentList>
    <comment ref="L11" authorId="0">
      <text>
        <r>
          <rPr>
            <b/>
            <sz val="10"/>
            <color indexed="81"/>
            <rFont val="Tahoma"/>
            <family val="2"/>
          </rPr>
          <t>IFSB: Please insert figure in sheet MR1-Summary cell F8</t>
        </r>
        <r>
          <rPr>
            <sz val="10"/>
            <color indexed="81"/>
            <rFont val="Tahoma"/>
            <family val="2"/>
          </rPr>
          <t xml:space="preserve">
</t>
        </r>
      </text>
    </comment>
  </commentList>
</comments>
</file>

<file path=xl/comments3.xml><?xml version="1.0" encoding="utf-8"?>
<comments xmlns="http://schemas.openxmlformats.org/spreadsheetml/2006/main">
  <authors>
    <author>BNM</author>
  </authors>
  <commentList>
    <comment ref="E6" authorId="0">
      <text>
        <r>
          <rPr>
            <b/>
            <sz val="11"/>
            <color indexed="81"/>
            <rFont val="Tahoma"/>
            <family val="2"/>
          </rPr>
          <t xml:space="preserve">IFSB: Gross market value of all position.  Offsets are only permitted for identical issues with same coupon rates, liquidity and call features. </t>
        </r>
        <r>
          <rPr>
            <sz val="11"/>
            <color indexed="81"/>
            <rFont val="Tahoma"/>
            <family val="2"/>
          </rPr>
          <t xml:space="preserve">
 </t>
        </r>
      </text>
    </comment>
  </commentList>
</comments>
</file>

<file path=xl/comments4.xml><?xml version="1.0" encoding="utf-8"?>
<comments xmlns="http://schemas.openxmlformats.org/spreadsheetml/2006/main">
  <authors>
    <author>ifnadia</author>
  </authors>
  <commentList>
    <comment ref="H23" authorId="0">
      <text>
        <r>
          <rPr>
            <b/>
            <sz val="11"/>
            <color indexed="81"/>
            <rFont val="Tahoma"/>
            <family val="2"/>
          </rPr>
          <t>IFSB: Please insert summation of all sheets (different currencies) using the Maturity Method, in sheet MR1-Summary, cell E11</t>
        </r>
        <r>
          <rPr>
            <sz val="11"/>
            <color indexed="81"/>
            <rFont val="Tahoma"/>
            <family val="2"/>
          </rPr>
          <t xml:space="preserve">
</t>
        </r>
      </text>
    </comment>
  </commentList>
</comments>
</file>

<file path=xl/comments5.xml><?xml version="1.0" encoding="utf-8"?>
<comments xmlns="http://schemas.openxmlformats.org/spreadsheetml/2006/main">
  <authors>
    <author>BNM</author>
  </authors>
  <commentList>
    <comment ref="B5" authorId="0">
      <text>
        <r>
          <rPr>
            <b/>
            <sz val="8"/>
            <color indexed="81"/>
            <rFont val="Tahoma"/>
          </rPr>
          <t>IFSB: A separate maturity ladder is used for each type of commodities, while the physical stocks are allocated to the first time-band</t>
        </r>
        <r>
          <rPr>
            <sz val="8"/>
            <color indexed="81"/>
            <rFont val="Tahoma"/>
          </rPr>
          <t xml:space="preserve">
</t>
        </r>
      </text>
    </comment>
  </commentList>
</comments>
</file>

<file path=xl/comments6.xml><?xml version="1.0" encoding="utf-8"?>
<comments xmlns="http://schemas.openxmlformats.org/spreadsheetml/2006/main">
  <authors>
    <author>BNM</author>
  </authors>
  <commentList>
    <comment ref="B12" authorId="0">
      <text>
        <r>
          <rPr>
            <b/>
            <sz val="11"/>
            <color indexed="81"/>
            <rFont val="Tahoma"/>
            <family val="2"/>
          </rPr>
          <t>IFSB: In addition to the RW for credit risk capital charge</t>
        </r>
        <r>
          <rPr>
            <sz val="11"/>
            <color indexed="81"/>
            <rFont val="Tahoma"/>
            <family val="2"/>
          </rPr>
          <t xml:space="preserve">
</t>
        </r>
      </text>
    </comment>
  </commentList>
</comments>
</file>

<file path=xl/comments7.xml><?xml version="1.0" encoding="utf-8"?>
<comments xmlns="http://schemas.openxmlformats.org/spreadsheetml/2006/main">
  <authors>
    <author>BNM</author>
    <author>ifnadia</author>
  </authors>
  <commentList>
    <comment ref="B7" authorId="0">
      <text>
        <r>
          <rPr>
            <b/>
            <sz val="11"/>
            <color indexed="81"/>
            <rFont val="Tahoma"/>
            <family val="2"/>
          </rPr>
          <t>IFSB: Gross of any provisions and operating expenses and of depreciation of Ijarah assets</t>
        </r>
        <r>
          <rPr>
            <sz val="11"/>
            <color indexed="81"/>
            <rFont val="Tahoma"/>
            <family val="2"/>
          </rPr>
          <t xml:space="preserve">
 </t>
        </r>
      </text>
    </comment>
    <comment ref="B9" authorId="1">
      <text>
        <r>
          <rPr>
            <b/>
            <sz val="11"/>
            <color indexed="81"/>
            <rFont val="Tahoma"/>
            <family val="2"/>
          </rPr>
          <t>IFSB: e.g. commission and agency fee</t>
        </r>
        <r>
          <rPr>
            <sz val="11"/>
            <color indexed="81"/>
            <rFont val="Tahoma"/>
            <family val="2"/>
          </rPr>
          <t xml:space="preserve">
</t>
        </r>
      </text>
    </comment>
    <comment ref="B18" authorId="0">
      <text>
        <r>
          <rPr>
            <b/>
            <sz val="11"/>
            <color indexed="81"/>
            <rFont val="Tahoma"/>
            <family val="2"/>
          </rPr>
          <t>IFSB: Gross of any provisions and operating expenses and of depreciation of Ijarah assets</t>
        </r>
        <r>
          <rPr>
            <sz val="11"/>
            <color indexed="81"/>
            <rFont val="Tahoma"/>
            <family val="2"/>
          </rPr>
          <t xml:space="preserve">
 </t>
        </r>
      </text>
    </comment>
    <comment ref="B20" authorId="1">
      <text>
        <r>
          <rPr>
            <b/>
            <sz val="11"/>
            <color indexed="81"/>
            <rFont val="Tahoma"/>
            <family val="2"/>
          </rPr>
          <t>IFSB: e.g. commission and agency fee</t>
        </r>
        <r>
          <rPr>
            <sz val="11"/>
            <color indexed="81"/>
            <rFont val="Tahoma"/>
            <family val="2"/>
          </rPr>
          <t xml:space="preserve">
</t>
        </r>
      </text>
    </comment>
  </commentList>
</comments>
</file>

<file path=xl/sharedStrings.xml><?xml version="1.0" encoding="utf-8"?>
<sst xmlns="http://schemas.openxmlformats.org/spreadsheetml/2006/main" count="1023" uniqueCount="697">
  <si>
    <t>Level of Application</t>
  </si>
  <si>
    <t>Reporting Year</t>
  </si>
  <si>
    <t>Email Address</t>
  </si>
  <si>
    <t>CAPITAL ADEQUACY FRAMEWORK FOR ISLAMIC BANKS</t>
  </si>
  <si>
    <t>1) Risk-weighted assets (RWA)</t>
  </si>
  <si>
    <t>Item</t>
  </si>
  <si>
    <t>Amount (RM'000)</t>
  </si>
  <si>
    <t>Total Credit RWA</t>
  </si>
  <si>
    <t>Credit RWA</t>
  </si>
  <si>
    <t>A</t>
  </si>
  <si>
    <t>B</t>
  </si>
  <si>
    <r>
      <t>Less: Credit RWA absorbed by PSIA</t>
    </r>
    <r>
      <rPr>
        <b/>
        <vertAlign val="superscript"/>
        <sz val="10"/>
        <rFont val="Arial"/>
        <family val="2"/>
      </rPr>
      <t>#</t>
    </r>
  </si>
  <si>
    <t>C</t>
  </si>
  <si>
    <t>D</t>
  </si>
  <si>
    <t>Total Market RWA</t>
  </si>
  <si>
    <t>Market RWA</t>
  </si>
  <si>
    <t>E</t>
  </si>
  <si>
    <t xml:space="preserve">Less: Market RWA absorbed by PSIA </t>
  </si>
  <si>
    <t>F</t>
  </si>
  <si>
    <t>Total Operational RWA</t>
  </si>
  <si>
    <t>G</t>
  </si>
  <si>
    <t>Large exposure risk RWA for equity holdings</t>
  </si>
  <si>
    <t>H</t>
  </si>
  <si>
    <t>Additional RWA due to Capital Floor</t>
  </si>
  <si>
    <t>I</t>
  </si>
  <si>
    <t>Total RWA</t>
  </si>
  <si>
    <t xml:space="preserve">2) Regulatory capital </t>
  </si>
  <si>
    <t>Ratio (%)</t>
  </si>
  <si>
    <t>Minimum capital adequacy and capital buffer requirements</t>
  </si>
  <si>
    <t>Minimum capital adequacy requirement</t>
  </si>
  <si>
    <t>Capital conservation buffer</t>
  </si>
  <si>
    <t>CET1 Capital</t>
  </si>
  <si>
    <t>Tier 1 Capital</t>
  </si>
  <si>
    <t>Total Capital</t>
  </si>
  <si>
    <t xml:space="preserve">3) IRB coverage </t>
  </si>
  <si>
    <t>% of Credit RWA computed under the Standardised Approach</t>
  </si>
  <si>
    <t xml:space="preserve">Note: </t>
  </si>
  <si>
    <t xml:space="preserve">A Cell G22 of worksheet G.3(RWA.CRi) of the SA Credit Risk reporting form or Cell H22 of worksheet G.5i(RWA.CR) of the IRB Credit Risk reporting form </t>
  </si>
  <si>
    <t>B Cell H56 of worksheet G.5i(RWA.CR) of the IRB Credit Risk reporting form</t>
  </si>
  <si>
    <t xml:space="preserve">C Cell M36 of worksheet SA-CR.9(PSIA1) of the SA Credit Risk reporting form or Cell N25 of worksheet PSIA1 of the IRB Credit Risk reporting form </t>
  </si>
  <si>
    <t>D Cell N61 of worksheet PSIA1 of the IRB Credit Risk reporting form</t>
  </si>
  <si>
    <t xml:space="preserve">E SUM(I25:K25) or SUM(L25:N25) of worksheet G.2-RWAi of the Market Risk reporting form </t>
  </si>
  <si>
    <t>F SUM(I28:J28) or SUM(L28:M28) of worksheet G.2-RWAi of the Market Risk reporting form</t>
  </si>
  <si>
    <t>G Cell E23 of worksheet OR.1i(CC&amp;RWA) of the Operational Risk reporting form</t>
  </si>
  <si>
    <t xml:space="preserve">H Refer to Part E of the Capital Adequacy Framework for Islamic Banks (Basel II - Risk-Weighted Assets)  </t>
  </si>
  <si>
    <t>I Refer to Appendix XIX of the Capital Adequacy Framework for Islamic Banks (Basel II - Risk-Weighted Assets)</t>
  </si>
  <si>
    <t>J Refer to Appendix XIX of the Capital Adequacy Framework for Islamic Banks (Basel II - Risk-Weighted Assets)</t>
  </si>
  <si>
    <t># Any reference to PSIA in this reporting template refers to Investment Account as per policy document on Investment Account.</t>
  </si>
  <si>
    <t>1) Common Equity Tier 1 (CET1) Capital</t>
  </si>
  <si>
    <t xml:space="preserve">Ordinary shares </t>
  </si>
  <si>
    <t>Share premium resulting from issue of ordinary shares</t>
  </si>
  <si>
    <t xml:space="preserve">Retained earnings </t>
  </si>
  <si>
    <t>Retained profit/loss brought forward from the previous financial year</t>
  </si>
  <si>
    <t xml:space="preserve">Less: Interim and/or final dividend declared </t>
  </si>
  <si>
    <t>Less: Dividend paid in the current financial year</t>
  </si>
  <si>
    <t xml:space="preserve">Less: Interim losses </t>
  </si>
  <si>
    <t>Other adjustments to retained earning (if gain report as positive, if loss report as negative)</t>
  </si>
  <si>
    <t>For information: Unaudited interim profits</t>
  </si>
  <si>
    <r>
      <t>Other disclosed reserves (if gain report as positive, if loss report as negative)</t>
    </r>
    <r>
      <rPr>
        <sz val="10"/>
        <color indexed="8"/>
        <rFont val="Arial"/>
        <family val="2"/>
      </rPr>
      <t xml:space="preserve">
</t>
    </r>
    <r>
      <rPr>
        <sz val="9"/>
        <color indexed="8"/>
        <rFont val="Arial"/>
        <family val="2"/>
      </rPr>
      <t>(Note: This should be the full amount prior to the application of all filters and deductions)</t>
    </r>
  </si>
  <si>
    <t xml:space="preserve">Unrealised gains and losses on 'available-for-sale' financial instruments </t>
  </si>
  <si>
    <t>Hedging reserve</t>
  </si>
  <si>
    <t xml:space="preserve">Foreign exchange translation reserve </t>
  </si>
  <si>
    <t xml:space="preserve">Property revaluation reserve </t>
  </si>
  <si>
    <t>Actuarial gains and losses from defined benefit plan</t>
  </si>
  <si>
    <t>Profit equalisation reserve</t>
  </si>
  <si>
    <t>(please specify the type of reserve not listed above)</t>
  </si>
  <si>
    <t>All other remaining disclosed reserves</t>
  </si>
  <si>
    <t xml:space="preserve">Qualifying minority interest (applicable only for consolidated level reporting) </t>
  </si>
  <si>
    <t>Regulatory adjustments applied in the calculation of CET1 Capital</t>
  </si>
  <si>
    <t>2) Tier 1 Capital</t>
  </si>
  <si>
    <t xml:space="preserve">Additional Tier 1 capital instruments meeting all relevant criteria for inclusion </t>
  </si>
  <si>
    <t>Classified as equity under applicable accounting standards</t>
  </si>
  <si>
    <t>Classified as liabilities under applicable accounting standards</t>
  </si>
  <si>
    <t>Additional Tier 1 capital instruments including share premium (subject to gradual phase-out treatment)</t>
  </si>
  <si>
    <t>Share premium resulting from the issue of Additional Tier 1 capital instruments meeting all relevant criteria for inclusion</t>
  </si>
  <si>
    <t xml:space="preserve">Qualifying CET1 and Additional Tier 1 capital instruments held by third parties (applicable only for consolidated level reporting) </t>
  </si>
  <si>
    <t>Regulatory adjustments applied in the calculation of Additional Tier 1 Capital</t>
  </si>
  <si>
    <t xml:space="preserve">Additional Tier 1 Capital </t>
  </si>
  <si>
    <t>3) Total Capital</t>
  </si>
  <si>
    <t>Tier 2 capital instruments meeting all relevant criteria for inclusion</t>
  </si>
  <si>
    <t>Tier 2 capital instruments (subject to gradual phase-out treatment)</t>
  </si>
  <si>
    <t>Share premium resulting from the issue of Tier 2 capital instruments meeting all relevant criteria for inclusion</t>
  </si>
  <si>
    <t>Qualifying CET1, Additional Tier 1 and Tier 2 capital instruments held by third parties (applicable only for consolidated level reporting)</t>
  </si>
  <si>
    <t xml:space="preserve">Financing loss provisions </t>
  </si>
  <si>
    <t>Surplus eligible provisions over expected losses</t>
  </si>
  <si>
    <t>Collective impairment provisions and regulatory reserves</t>
  </si>
  <si>
    <t>Regulatory adjustments applied in the calculation of Tier 2 Capital</t>
  </si>
  <si>
    <t xml:space="preserve">Tier 2 Capital </t>
  </si>
  <si>
    <t>CAPIBC3i</t>
  </si>
  <si>
    <t>1) Regulatory adjustments applied in the calculation of CET1 Capital</t>
  </si>
  <si>
    <t>Consistency check</t>
  </si>
  <si>
    <t>Goodwill</t>
  </si>
  <si>
    <t>Total gross value of goodwill</t>
  </si>
  <si>
    <t>Less: Associated deferred tax liability</t>
  </si>
  <si>
    <t xml:space="preserve">Mortgage servicing rights </t>
  </si>
  <si>
    <t>Total gross value of mortgage servicing rights</t>
  </si>
  <si>
    <t xml:space="preserve">Other intangibles (excluding goodwill and mortgage servicing rights) </t>
  </si>
  <si>
    <t xml:space="preserve">Total gross value of other intangibles </t>
  </si>
  <si>
    <t>Deferred tax assets</t>
  </si>
  <si>
    <t>Total gross value of deferred tax assets</t>
  </si>
  <si>
    <t>Property revaluation gains</t>
  </si>
  <si>
    <t>Cumulative gains of financial instruments classified as 'available-for-sale (AFS)' or 'designated at fair value'</t>
  </si>
  <si>
    <t>55% of cumulative gains of AFS financial instruments (other than financing and receivables)</t>
  </si>
  <si>
    <t>Cumulative gains of financing and receivables classified as AFS or 'designated at fair value'</t>
  </si>
  <si>
    <t>Amount of cash flow hedge reserve that relates to the hedging of items that are not fair valued on the balance sheet (including projected cash flows) (if gain report as positive; if loss report as negative)</t>
  </si>
  <si>
    <t xml:space="preserve">Shortfall of eligible provisions to expected losses </t>
  </si>
  <si>
    <t xml:space="preserve">Total gross provisions eligible for inclusion </t>
  </si>
  <si>
    <t>Total expected loss eligible for inclusion</t>
  </si>
  <si>
    <t>Valuation adjustments computed in accordance with paragraphs 5.18 and 5.19 of CAFIB (Basel II - RWA)</t>
  </si>
  <si>
    <t>Increases in equity capital resulting from a securitisation transaction</t>
  </si>
  <si>
    <t>All unrealised fair value gains and losses on financial liabilities that are due to changes in Islamic banking institution's own credit risk (if gain report as positive; if loss report as negative)</t>
  </si>
  <si>
    <t xml:space="preserve">of which: valuation adjustments on derivative liabilities </t>
  </si>
  <si>
    <t>Defined benefit pension fund assets</t>
  </si>
  <si>
    <t>Defined benefit pension scheme that is an asset on the balance sheet</t>
  </si>
  <si>
    <t xml:space="preserve">Less: Associated deferred tax liability </t>
  </si>
  <si>
    <t xml:space="preserve">Less: Assets which the Islamic banking institution has unrestricted and unfettered access </t>
  </si>
  <si>
    <t>Investments in own ordinary shares</t>
  </si>
  <si>
    <t>For cubing purposes:</t>
  </si>
  <si>
    <t>Direct investments in own ordinary shares (gross)</t>
  </si>
  <si>
    <t>Less: Permitted offsetting short positions if the short positions involve no counterparty risk</t>
  </si>
  <si>
    <t>Indirect and synthetic holdings of own ordinary shares (gross)</t>
  </si>
  <si>
    <t>Less: Permitted offsetting short positions</t>
  </si>
  <si>
    <t>Own ordinary shares which the Islamic banking institution is contractually obliged to purchase</t>
  </si>
  <si>
    <t>Financing provided for the purchase of own ordinary shares</t>
  </si>
  <si>
    <t>Investments in ordinary shares of unconsolidated financial and takaful entities</t>
  </si>
  <si>
    <t>Where the Islamic banking institution owns more than 10% of issued ordinary shares of a non-affiliated issuing entity</t>
  </si>
  <si>
    <t>Gross holdings of ordinary shares</t>
  </si>
  <si>
    <t xml:space="preserve">Where the issuing entity is an affiliate of the Islamic banking institution </t>
  </si>
  <si>
    <t>Where the Islamic banking institution does not own more than 10% of issued ordinary shares of a non-affiliated issuing entity</t>
  </si>
  <si>
    <t>Gross holdings of ordinary shares in excess of 10% of the Islamic banking institution's common equity</t>
  </si>
  <si>
    <t>(For information: Amount of common equity for purposes of calculating the 10% threshold)</t>
  </si>
  <si>
    <t>Reciprocal cross holdings of ordinary shares, as may be required by the Bank</t>
  </si>
  <si>
    <t xml:space="preserve">Gross holdings of reciprocal cross holdings of ordinary shares </t>
  </si>
  <si>
    <t>Other CET1 regulatory adjustments specified by the Bank</t>
  </si>
  <si>
    <t xml:space="preserve">Regulatory adjustments applied to CET1 capital due to insufficient Additional Tier 1 and Tier 2 Capital </t>
  </si>
  <si>
    <r>
      <t>Total regulatory adjustments applied</t>
    </r>
    <r>
      <rPr>
        <b/>
        <i/>
        <sz val="10"/>
        <rFont val="Arial"/>
        <family val="2"/>
      </rPr>
      <t xml:space="preserve"> </t>
    </r>
    <r>
      <rPr>
        <b/>
        <sz val="10"/>
        <rFont val="Arial"/>
        <family val="2"/>
      </rPr>
      <t xml:space="preserve">in the calculation of CET1 Capital </t>
    </r>
  </si>
  <si>
    <t>2) Regulatory adjustments applied in the calculation of Additional Tier 1 Capital</t>
  </si>
  <si>
    <t>Investments in own Additional Tier 1 capital instruments</t>
  </si>
  <si>
    <t>Direct investments in own Additional Tier 1 capital instruments (gross)</t>
  </si>
  <si>
    <t>Indirect and synthetic holdings of own Additional Tier 1 capital instruments (gross)</t>
  </si>
  <si>
    <t>Investments in Additional Tier 1 capital instruments of unconsolidated financial and takaful entities</t>
  </si>
  <si>
    <t>Gross holdings of Additional Tier 1 capital instruments</t>
  </si>
  <si>
    <t>Gross holdings of Additional Tier 1 capital instruments in excess of 10% of the Islamic banking institution's common equity</t>
  </si>
  <si>
    <t>Reciprocal cross holdings of Additional Tier 1 capital instruments, as may be required by the Bank</t>
  </si>
  <si>
    <t xml:space="preserve">Gross holdings of reciprocal cross holdings of Additional Tier 1 capital instruments </t>
  </si>
  <si>
    <t>Other Additional Tier 1 regulatory adjustments specified by the Bank</t>
  </si>
  <si>
    <t xml:space="preserve">Regulatory adjustments applied to Additional Tier 1 Capital due to insufficient Tier 2 Capital </t>
  </si>
  <si>
    <t>Total regulatory adjustments applied in the calculation of Additional Tier 1 Capital</t>
  </si>
  <si>
    <t>3) Regulatory adjustments applied in the calculation of Tier 2 Capital</t>
  </si>
  <si>
    <t>45% of revaluation gains arising from application of MFRS 1</t>
  </si>
  <si>
    <t>45% of revaluation gains arising from application of MFRS 116</t>
  </si>
  <si>
    <t>45% of revaluation gains arising from application of MFRS 140</t>
  </si>
  <si>
    <t>Investments in own Tier 2 capital instruments</t>
  </si>
  <si>
    <t>Direct investments in own Tier 2 capital instruments (gross)</t>
  </si>
  <si>
    <t>Indirect and synthetic holdings of own Tier 2 capital instruments (gross)</t>
  </si>
  <si>
    <t>Gross holdings of Tier 2 capital instruments</t>
  </si>
  <si>
    <t>Gross holdings of Tier 2 capital instruments in excess of 10% of the Islamic banking institution's common equity</t>
  </si>
  <si>
    <t>Reciprocal cross holdings of Tier 2 capital instruments, as may be required by the Bank</t>
  </si>
  <si>
    <t>Gross holdings of reciprocal cross holdings of Tier 2 capital instruments</t>
  </si>
  <si>
    <t>Remaining portion of regulatory adjustments not deducted from CET1 Capital or Additional Tier 1 Capital provided under the transitional arrangements</t>
  </si>
  <si>
    <t>Other Tier 2 regulatory adjustments specified by the Bank</t>
  </si>
  <si>
    <t>Total regulatory adjustments applied in the calculation of Tier 2 Capital</t>
  </si>
  <si>
    <t>CAPIBC4i</t>
  </si>
  <si>
    <t xml:space="preserve">Name of subsidiary </t>
  </si>
  <si>
    <t xml:space="preserve">Principal activity </t>
  </si>
  <si>
    <t xml:space="preserve">Country of incorporation </t>
  </si>
  <si>
    <t>Total CET1 Capital of the Islamic banking subsidiary, after application of regulatory adjustments^</t>
  </si>
  <si>
    <t>Paid up amount plus related reserves/retained earnings owned by group prior to application of regulatory adjustments</t>
  </si>
  <si>
    <t>Paid up amount plus related reserves/retained earnings owned by third parties prior to application of regulatory adjustments</t>
  </si>
  <si>
    <t>Total Tier 1 (CET1 + AT1) of the subsidiary, after application of regulatory adjustments^</t>
  </si>
  <si>
    <t>Total Capital (CET1 + AT1 + T2) of the subsidiary, after application of regulatory adjustments^</t>
  </si>
  <si>
    <t>Total RWA of the subsidiary</t>
  </si>
  <si>
    <t>RWA of the consolidated group that relate to the subsidiary (i.e. RWA of the subsidiary excluding intra-group transactions)</t>
  </si>
  <si>
    <t>Lower of the RWA of the subsidiary and the contribution to consolidated RWA</t>
  </si>
  <si>
    <t>Surplus CET1 Capital of the subsidiary; of which</t>
  </si>
  <si>
    <t>Amount attributable to third parties</t>
  </si>
  <si>
    <t>Total CET1 Capital of the subsidiary held by third parties less surplus attributable to third party investors</t>
  </si>
  <si>
    <t>Surplus Total Tier 1 Capital of the subsidiary; of which</t>
  </si>
  <si>
    <t>Total Tier 1 Capital of the subsidiary held by third parties less surplus attributable to third party investors</t>
  </si>
  <si>
    <t>Surplus Total Capital of the subsidiary; of which</t>
  </si>
  <si>
    <t>Total Capital of the subsidiary held by third parties less surplus attributable to third party investors</t>
  </si>
  <si>
    <t>Amount of CET1 Capital held by third parties to be included in consolidated CET1 Capital</t>
  </si>
  <si>
    <t>Amount of Tier 1 Capital held by third parties to be included in consolidated Additional Tier 1 Capital</t>
  </si>
  <si>
    <t>Amount of Total Capital held by third parties to be included in consolidated Tier 2 Capital</t>
  </si>
  <si>
    <t>Notes:</t>
  </si>
  <si>
    <t>^</t>
  </si>
  <si>
    <t xml:space="preserve">This amount may not necessarily equal the sum of the paid up amount of related reserves/retained earnings owned by group and third parties prior to application of regulatory adjustments. </t>
  </si>
  <si>
    <t>CAPIBC5i</t>
  </si>
  <si>
    <t>1) Additional Tier 1 capital instruments (classified as equity under applicable accounting standards)</t>
  </si>
  <si>
    <t>Name of instrument/programme</t>
  </si>
  <si>
    <t>Issuing entity (if issued through an SPV)</t>
  </si>
  <si>
    <t>Issuance date</t>
  </si>
  <si>
    <t>Contractual maturity date</t>
  </si>
  <si>
    <t>Effective maturity date, if any</t>
  </si>
  <si>
    <t>Amount 
(RM'000)</t>
  </si>
  <si>
    <t>Total Additional Tier 1 capital instruments meeting all relevant criteria for inclusion (classified as equity under applicable accounting standards)</t>
  </si>
  <si>
    <t>2) Additional Tier 1 capital instruments (classified as liabilities under applicable accounting standards)</t>
  </si>
  <si>
    <t>Total Additional Tier 1 capital instruments meeting all relevant criteria for inclusion (classified as liabilities under applicable accounting standards)</t>
  </si>
  <si>
    <t>3) Tier 2 capital instruments</t>
  </si>
  <si>
    <t>Amount  
(RM'000)</t>
  </si>
  <si>
    <t>Total Tier 2 capital instruments meeting all relevant criteria for inclusion</t>
  </si>
  <si>
    <t>CAPIBC6i</t>
  </si>
  <si>
    <t xml:space="preserve">1) Summary </t>
  </si>
  <si>
    <t xml:space="preserve">Base as calculated on 1 January 2013 (RM'000) </t>
  </si>
  <si>
    <t>Cap</t>
  </si>
  <si>
    <t>Cap on amount eligible for phase-out treatment (RM'000)</t>
  </si>
  <si>
    <t>Amount eligible for phase-out treatment (RM'000)</t>
  </si>
  <si>
    <t>Additional Tier 1 capital instruments</t>
  </si>
  <si>
    <t>vb</t>
  </si>
  <si>
    <t>Tier 2 capital instruments</t>
  </si>
  <si>
    <t>2) Additional Tier 1 capital instruments</t>
  </si>
  <si>
    <t>Total Additional Tier 1 capital instruments (including share premium) eligible for gradual phase-out treatment</t>
  </si>
  <si>
    <t>Amount derecognised (if in the final four years of its contractual maturity)
(RM'000)</t>
  </si>
  <si>
    <t>Amount
(RM'000)</t>
  </si>
  <si>
    <t>Total Tier 2 capital instruments eligible for gradual phase-out treatment</t>
  </si>
  <si>
    <t>CAPIBC7i</t>
  </si>
  <si>
    <t>Calendar year</t>
  </si>
  <si>
    <t xml:space="preserve">Portion to be deducted using the corresponding deduction approach </t>
  </si>
  <si>
    <t>1) Regulatory adjustments to be deducted in the calculation of CET1 Capital</t>
  </si>
  <si>
    <t>Portion deducted from CET1  Capital</t>
  </si>
  <si>
    <t>Portion deducted from Tier 2 Capital</t>
  </si>
  <si>
    <t>2) Regulatory adjustments to be deducted in the calculation of Additional Tier 1 Capital</t>
  </si>
  <si>
    <t>Portion deducted from Additional Tier 1 Capital</t>
  </si>
  <si>
    <t xml:space="preserve">Remaining portion of regulatory adjustments to be deducted from Tier 2 Capital </t>
  </si>
  <si>
    <t>Jurisdiction</t>
  </si>
  <si>
    <r>
      <t>Prevailing CCyB rate</t>
    </r>
    <r>
      <rPr>
        <b/>
        <vertAlign val="superscript"/>
        <sz val="11"/>
        <color indexed="8"/>
        <rFont val="Arial"/>
        <family val="2"/>
      </rPr>
      <t>1</t>
    </r>
    <r>
      <rPr>
        <b/>
        <sz val="11"/>
        <color indexed="8"/>
        <rFont val="Arial"/>
        <family val="2"/>
      </rPr>
      <t xml:space="preserve"> 
(%)</t>
    </r>
  </si>
  <si>
    <t>Risk-weighted private sector credit exposures 
(RM'000)</t>
  </si>
  <si>
    <r>
      <t>Risk-weighted equivalent trading book capital charges</t>
    </r>
    <r>
      <rPr>
        <b/>
        <vertAlign val="superscript"/>
        <sz val="11"/>
        <color indexed="8"/>
        <rFont val="Arial"/>
        <family val="2"/>
      </rPr>
      <t>2</t>
    </r>
    <r>
      <rPr>
        <b/>
        <sz val="11"/>
        <color indexed="8"/>
        <rFont val="Arial"/>
        <family val="2"/>
      </rPr>
      <t xml:space="preserve"> 
(RM'000)</t>
    </r>
  </si>
  <si>
    <t>Total risk-weighted private credit sector  exposures 
(RM'000)</t>
  </si>
  <si>
    <t>Weighted average Countercyclical Capital Buffer requirement
(%)</t>
  </si>
  <si>
    <t>Total Weighted-Average Countercylical Capital Buffer requirement</t>
  </si>
  <si>
    <t>Note:</t>
  </si>
  <si>
    <r>
      <rPr>
        <vertAlign val="superscript"/>
        <sz val="10"/>
        <color indexed="8"/>
        <rFont val="Arial"/>
        <family val="2"/>
      </rPr>
      <t xml:space="preserve">1 </t>
    </r>
    <r>
      <rPr>
        <sz val="10"/>
        <color indexed="8"/>
        <rFont val="Arial"/>
        <family val="2"/>
      </rPr>
      <t>As annouced by relevant national authority in each jurisdiction.</t>
    </r>
  </si>
  <si>
    <r>
      <rPr>
        <vertAlign val="superscript"/>
        <sz val="10"/>
        <color indexed="8"/>
        <rFont val="Arial"/>
        <family val="2"/>
      </rPr>
      <t>2</t>
    </r>
    <r>
      <rPr>
        <sz val="10"/>
        <color indexed="8"/>
        <rFont val="Arial"/>
        <family val="2"/>
      </rPr>
      <t xml:space="preserve"> For specific risk, incremental risk charges and securitisation.</t>
    </r>
  </si>
  <si>
    <t>INDEX</t>
  </si>
  <si>
    <t>Worksheet Name</t>
  </si>
  <si>
    <t>Bank Details</t>
  </si>
  <si>
    <t>CAR</t>
  </si>
  <si>
    <t>Capital Adequacy Reporting Template For Non-Interest Banks</t>
  </si>
  <si>
    <t>Capital Adequacy Reporting Date:</t>
  </si>
  <si>
    <t>Name of the Bank</t>
  </si>
  <si>
    <t>Address of the Bank</t>
  </si>
  <si>
    <t>Managing Director</t>
  </si>
  <si>
    <t>Contact No.</t>
  </si>
  <si>
    <t>Chief Risk Officer</t>
  </si>
  <si>
    <t>Return to Index</t>
  </si>
  <si>
    <t>Chief Financial Officer</t>
  </si>
  <si>
    <t>Ref</t>
  </si>
  <si>
    <t>Category</t>
  </si>
  <si>
    <t>Exposure</t>
  </si>
  <si>
    <t>RWA</t>
  </si>
  <si>
    <t>Capital Requirements for Credit Risk</t>
  </si>
  <si>
    <t>( 2 x 3)</t>
  </si>
  <si>
    <t>RWA of individual claims based on ECA</t>
  </si>
  <si>
    <t>RWA for short-term exposures</t>
  </si>
  <si>
    <t>RWA for exposures under profit sharing mode</t>
  </si>
  <si>
    <t>RWA for exposures with preferential risk weights</t>
  </si>
  <si>
    <t>RWA for past due receivables</t>
  </si>
  <si>
    <t>RWA for off-balance sheet exposures</t>
  </si>
  <si>
    <t>Total Credit Risk Weighted Assets</t>
  </si>
  <si>
    <t xml:space="preserve">Exposure Type </t>
  </si>
  <si>
    <t>External rating</t>
  </si>
  <si>
    <t>RW</t>
  </si>
  <si>
    <t>Original Exposure</t>
  </si>
  <si>
    <t>Credit Risk Mitigation Techniques</t>
  </si>
  <si>
    <t xml:space="preserve">Simple Approach </t>
  </si>
  <si>
    <t>Comprehensive Approach</t>
  </si>
  <si>
    <t>RW of collateral</t>
  </si>
  <si>
    <t>Amount of collateral</t>
  </si>
  <si>
    <t>Haircut %</t>
  </si>
  <si>
    <t>Adjusted Collateral</t>
  </si>
  <si>
    <t>Net Exposure</t>
  </si>
  <si>
    <r>
      <t>9</t>
    </r>
    <r>
      <rPr>
        <sz val="10"/>
        <rFont val="Symbol"/>
        <family val="1"/>
        <charset val="2"/>
      </rPr>
      <t>§</t>
    </r>
  </si>
  <si>
    <t>5 ( 1.0** - 6 )</t>
  </si>
  <si>
    <t>( 3 - 7 )</t>
  </si>
  <si>
    <t>Sovereigns and Central Bank</t>
  </si>
  <si>
    <t>AAA to AA</t>
  </si>
  <si>
    <t>A+ to A-</t>
  </si>
  <si>
    <t>BBB to BBB-</t>
  </si>
  <si>
    <t>BB to B-</t>
  </si>
  <si>
    <t>Below B-</t>
  </si>
  <si>
    <t>Unrated</t>
  </si>
  <si>
    <t>Non-central Government public sector entities*</t>
  </si>
  <si>
    <t>Multilateral Development Banks</t>
  </si>
  <si>
    <t>Corporate</t>
  </si>
  <si>
    <t>700(1-0.06)</t>
  </si>
  <si>
    <t>Below BB-</t>
  </si>
  <si>
    <t>Total</t>
  </si>
  <si>
    <r>
      <t>­</t>
    </r>
    <r>
      <rPr>
        <sz val="11"/>
        <color theme="1"/>
        <rFont val="Calibri"/>
        <family val="2"/>
        <scheme val="minor"/>
      </rPr>
      <t>Three options (for details please refer to Para 22 - IFSB-CAS)</t>
    </r>
  </si>
  <si>
    <t>**  One here is a value and does not refer to column 1</t>
  </si>
  <si>
    <r>
      <t>§</t>
    </r>
    <r>
      <rPr>
        <sz val="11"/>
        <color theme="1"/>
        <rFont val="Calibri"/>
        <family val="2"/>
        <scheme val="minor"/>
      </rPr>
      <t xml:space="preserve"> RWA = 3 x 2 in the absence of risk mitigation technique (RMT) effect;  in the case of  RMT, RWA  equal to  either 3 x 4 under simple approach or 2 x 8 under comprehensive approach</t>
    </r>
  </si>
  <si>
    <t>Rating/ Risk Score</t>
  </si>
  <si>
    <t>RW of collateral/ Guarantee</t>
  </si>
  <si>
    <t xml:space="preserve">Adjusted Collateral </t>
  </si>
  <si>
    <r>
      <t>5 ( 1.0</t>
    </r>
    <r>
      <rPr>
        <sz val="10"/>
        <rFont val="Symbol"/>
        <charset val="2"/>
      </rPr>
      <t>­</t>
    </r>
    <r>
      <rPr>
        <sz val="10"/>
        <rFont val="Arial"/>
        <family val="2"/>
      </rPr>
      <t xml:space="preserve"> - 6 )</t>
    </r>
  </si>
  <si>
    <t>( 3 -7 )</t>
  </si>
  <si>
    <t>Short-term exposures*</t>
  </si>
  <si>
    <t>A-1/P-1</t>
  </si>
  <si>
    <t>A-2/P-2</t>
  </si>
  <si>
    <t>A-3/P-3</t>
  </si>
  <si>
    <t xml:space="preserve">   </t>
  </si>
  <si>
    <t>Others</t>
  </si>
  <si>
    <t>Salam</t>
  </si>
  <si>
    <t>Murabahah</t>
  </si>
  <si>
    <t>Ijarah</t>
  </si>
  <si>
    <t>Istisnaa</t>
  </si>
  <si>
    <t xml:space="preserve">other financing  </t>
  </si>
  <si>
    <t>portfolios</t>
  </si>
  <si>
    <t xml:space="preserve">Other assets </t>
  </si>
  <si>
    <t>Fixed Assets</t>
  </si>
  <si>
    <t xml:space="preserve">Total Exposure </t>
  </si>
  <si>
    <t>* The short-term assessments are considered to be issue-specific and they can be used to derive RW for claims arising from the rated facility. This short-term assessment can only be used for short-term claims against IIFS, banks and corporates.</t>
  </si>
  <si>
    <r>
      <t>­</t>
    </r>
    <r>
      <rPr>
        <sz val="8"/>
        <rFont val="Arial"/>
        <family val="2"/>
      </rPr>
      <t xml:space="preserve"> One here is a value and does nor refer to column 1</t>
    </r>
  </si>
  <si>
    <r>
      <t>§</t>
    </r>
    <r>
      <rPr>
        <sz val="8"/>
        <rFont val="Arial"/>
        <family val="2"/>
      </rPr>
      <t xml:space="preserve"> RWA = 3 x 2 in the absence of risk mitigation technique (RMT) effect;  in the case of  RMT, RWA equal to  either 3 x 4 under simple approach or 2 x 8 under comprehensive approach </t>
    </r>
  </si>
  <si>
    <t>Rating</t>
  </si>
  <si>
    <t>RW of counterparty</t>
  </si>
  <si>
    <t>Collateral</t>
  </si>
  <si>
    <r>
      <t>4 ( 1.0</t>
    </r>
    <r>
      <rPr>
        <sz val="10"/>
        <rFont val="Symbol"/>
        <charset val="2"/>
      </rPr>
      <t>­</t>
    </r>
    <r>
      <rPr>
        <sz val="10"/>
        <rFont val="Arial"/>
        <family val="2"/>
      </rPr>
      <t xml:space="preserve"> - 5 )</t>
    </r>
  </si>
  <si>
    <t>( 3 - 6 )</t>
  </si>
  <si>
    <t>Mudarabah</t>
  </si>
  <si>
    <t>Simple Method</t>
  </si>
  <si>
    <t>Musharakah</t>
  </si>
  <si>
    <t>Specialized financing*</t>
  </si>
  <si>
    <t>Slotting method</t>
  </si>
  <si>
    <t>*Joint ownership of real estate and movable assets</t>
  </si>
  <si>
    <r>
      <t>­</t>
    </r>
    <r>
      <rPr>
        <sz val="10"/>
        <rFont val="Arial"/>
        <family val="2"/>
      </rPr>
      <t xml:space="preserve"> One here is a value and does not refer to column 1</t>
    </r>
  </si>
  <si>
    <r>
      <t>§</t>
    </r>
    <r>
      <rPr>
        <sz val="9"/>
        <rFont val="Arial"/>
        <family val="2"/>
      </rPr>
      <t xml:space="preserve"> RWA = 3 x 2 in the absence of risk mitigation technique (RMT) effect;  in the case of  RMT, RWA  equal to  either 3 x 4 under simple approach or 2 x 8 under comprehensive approach</t>
    </r>
  </si>
  <si>
    <t>Amount of Exposure</t>
  </si>
  <si>
    <r>
      <t>Value of collateral</t>
    </r>
    <r>
      <rPr>
        <b/>
        <sz val="11"/>
        <rFont val="Symbol"/>
        <charset val="2"/>
      </rPr>
      <t>­</t>
    </r>
  </si>
  <si>
    <t xml:space="preserve">Haircut % </t>
  </si>
  <si>
    <t xml:space="preserve">Value of eligible collateral </t>
  </si>
  <si>
    <t>Net Expsoure</t>
  </si>
  <si>
    <r>
      <t>7</t>
    </r>
    <r>
      <rPr>
        <sz val="11"/>
        <rFont val="Symbol"/>
        <family val="1"/>
        <charset val="2"/>
      </rPr>
      <t>§</t>
    </r>
  </si>
  <si>
    <t>3 ( 1.0** - 4)</t>
  </si>
  <si>
    <t>(2 - 5)</t>
  </si>
  <si>
    <t>Murabahah or Ijarah collateralized by residential real estate</t>
  </si>
  <si>
    <r>
      <t>Murabahah</t>
    </r>
    <r>
      <rPr>
        <sz val="11"/>
        <rFont val="Arial"/>
        <family val="2"/>
      </rPr>
      <t xml:space="preserve"> or </t>
    </r>
    <r>
      <rPr>
        <i/>
        <sz val="11"/>
        <rFont val="Arial"/>
        <family val="2"/>
      </rPr>
      <t>Ijarah</t>
    </r>
    <r>
      <rPr>
        <sz val="11"/>
        <rFont val="Arial"/>
        <family val="2"/>
      </rPr>
      <t xml:space="preserve"> collateralized by Commercial  real estate</t>
    </r>
  </si>
  <si>
    <t>Murabahah and/or Ijarah receivables from individuals or small business (retail)</t>
  </si>
  <si>
    <t>* Preferential Risk Weights if the underlying assets are sold under Murabahah or leased under Ijarah</t>
  </si>
  <si>
    <r>
      <t>­</t>
    </r>
    <r>
      <rPr>
        <sz val="11"/>
        <color theme="1"/>
        <rFont val="Calibri"/>
        <family val="2"/>
        <scheme val="minor"/>
      </rPr>
      <t xml:space="preserve"> collaterals other than real estate such as </t>
    </r>
    <r>
      <rPr>
        <i/>
        <sz val="10"/>
        <rFont val="Arial"/>
        <family val="2"/>
      </rPr>
      <t>Hamish</t>
    </r>
    <r>
      <rPr>
        <sz val="11"/>
        <color theme="1"/>
        <rFont val="Calibri"/>
        <family val="2"/>
        <scheme val="minor"/>
      </rPr>
      <t xml:space="preserve"> </t>
    </r>
    <r>
      <rPr>
        <i/>
        <sz val="10"/>
        <rFont val="Arial"/>
        <family val="2"/>
      </rPr>
      <t>jiddiah</t>
    </r>
    <r>
      <rPr>
        <sz val="11"/>
        <color theme="1"/>
        <rFont val="Calibri"/>
        <family val="2"/>
        <scheme val="minor"/>
      </rPr>
      <t xml:space="preserve"> or</t>
    </r>
    <r>
      <rPr>
        <i/>
        <sz val="10"/>
        <rFont val="Arial"/>
        <family val="2"/>
      </rPr>
      <t xml:space="preserve"> Urbun</t>
    </r>
  </si>
  <si>
    <t>**One here is a value and does not refer to column 1</t>
  </si>
  <si>
    <r>
      <t>§</t>
    </r>
    <r>
      <rPr>
        <sz val="9"/>
        <rFont val="Arial"/>
        <family val="2"/>
      </rPr>
      <t xml:space="preserve"> RWA = 2 x 1 in the absence of risk mitigation technique (RMT) effect;  in the case of  RMT, RWA  =  6 x 1</t>
    </r>
  </si>
  <si>
    <t>Amount of provision</t>
  </si>
  <si>
    <t>% of provision</t>
  </si>
  <si>
    <t>1*</t>
  </si>
  <si>
    <t>( 4 - 1)</t>
  </si>
  <si>
    <t>( 5 x 3)</t>
  </si>
  <si>
    <t>Unsecured exposure</t>
  </si>
  <si>
    <t>&lt; 20</t>
  </si>
  <si>
    <r>
      <t>≥</t>
    </r>
    <r>
      <rPr>
        <sz val="11"/>
        <rFont val="Arial"/>
        <family val="2"/>
      </rPr>
      <t xml:space="preserve"> 20</t>
    </r>
  </si>
  <si>
    <t>≥50</t>
  </si>
  <si>
    <t xml:space="preserve">Exposure fully secured by other eligible collateral </t>
  </si>
  <si>
    <t>≥15</t>
  </si>
  <si>
    <t>Exposure secured by residential real estate</t>
  </si>
  <si>
    <t>≥20</t>
  </si>
  <si>
    <t xml:space="preserve">Total </t>
  </si>
  <si>
    <t>*Amount of provision:  column 1= column 4 X % of provision given in the examples</t>
  </si>
  <si>
    <t>FORM C7: Off-Balance Sheet Exposures</t>
  </si>
  <si>
    <t>CCF</t>
  </si>
  <si>
    <t xml:space="preserve">Amount </t>
  </si>
  <si>
    <t>Risk Mitigation Techniques</t>
  </si>
  <si>
    <t>Net Exposure**</t>
  </si>
  <si>
    <t>Margin</t>
  </si>
  <si>
    <t>Haircut</t>
  </si>
  <si>
    <r>
      <t>8</t>
    </r>
    <r>
      <rPr>
        <sz val="10"/>
        <rFont val="Symbol"/>
        <charset val="2"/>
      </rPr>
      <t>­</t>
    </r>
  </si>
  <si>
    <t>1 x 2</t>
  </si>
  <si>
    <t xml:space="preserve">4 (1.0* - 5) </t>
  </si>
  <si>
    <t>Commitments unconditionally can be cancelled</t>
  </si>
  <si>
    <t>L/C collateralized by underlying shipments/goods</t>
  </si>
  <si>
    <t>≤ 1 year commitments</t>
  </si>
  <si>
    <t>≥ 1 year commitments</t>
  </si>
  <si>
    <t>others</t>
  </si>
  <si>
    <t>* One here is a value and does not refer to column 1</t>
  </si>
  <si>
    <t>** If the amount of collateral is greater than the amount of exposure, net exposure = zero</t>
  </si>
  <si>
    <t>* Margins in foreign currencies should be subject to a haircut of 8% to cater for foreign exchange risk</t>
  </si>
  <si>
    <r>
      <t>­</t>
    </r>
    <r>
      <rPr>
        <sz val="9"/>
        <rFont val="Arial"/>
        <family val="2"/>
      </rPr>
      <t>Assuming counterparties are unrated</t>
    </r>
  </si>
  <si>
    <r>
      <t>§</t>
    </r>
    <r>
      <rPr>
        <sz val="9"/>
        <rFont val="Arial"/>
        <family val="2"/>
      </rPr>
      <t xml:space="preserve"> RWA = 3 x 8 in the absence of risk mitigation techinque (RMT); or in the case of RMT, RWA = 7x 8</t>
    </r>
  </si>
  <si>
    <t>Ref.</t>
  </si>
  <si>
    <t>Capital Requirements</t>
  </si>
  <si>
    <t>CF*</t>
  </si>
  <si>
    <t>Total Equity Risk Capital Charge</t>
  </si>
  <si>
    <t>Total Specific Risk Capital Charge for Sukuk positions</t>
  </si>
  <si>
    <t>Total General Risk Capital Charge for Sukuks and off-balance sheet financial instruments</t>
  </si>
  <si>
    <t>Total foreign exchange capital charge</t>
  </si>
  <si>
    <t xml:space="preserve">Total commodity risk capital charge </t>
  </si>
  <si>
    <t>Total inventory risk capital charge</t>
  </si>
  <si>
    <t>* Conversion Factor = reciprocal of minimum capital adequacy ratio (i.e. 1 / 8%)</t>
  </si>
  <si>
    <t>FORM D2: Specific and General Risk Capital Charge for Equity Positions in the Trading Book</t>
  </si>
  <si>
    <r>
      <t xml:space="preserve"> Market </t>
    </r>
    <r>
      <rPr>
        <b/>
        <i/>
        <vertAlign val="superscript"/>
        <sz val="11"/>
        <color indexed="10"/>
        <rFont val="Arial"/>
        <family val="2"/>
      </rPr>
      <t>1</t>
    </r>
    <r>
      <rPr>
        <b/>
        <i/>
        <sz val="11"/>
        <color indexed="10"/>
        <rFont val="Arial"/>
        <family val="2"/>
      </rPr>
      <t xml:space="preserve"> </t>
    </r>
  </si>
  <si>
    <t>Equity Position</t>
  </si>
  <si>
    <t>Total Net Long Position</t>
  </si>
  <si>
    <t>Capital Charge</t>
  </si>
  <si>
    <t>Specific Risk</t>
  </si>
  <si>
    <t>General Risk</t>
  </si>
  <si>
    <t>( 1 x 2)</t>
  </si>
  <si>
    <t>( 1 x 4)</t>
  </si>
  <si>
    <t>( 3 + 5)</t>
  </si>
  <si>
    <t>a) Long equities (financial sector)</t>
  </si>
  <si>
    <t>b) All other equities</t>
  </si>
  <si>
    <t>Market Value</t>
  </si>
  <si>
    <t>Capital requirements</t>
  </si>
  <si>
    <t>Government</t>
  </si>
  <si>
    <t>AAA to AA-</t>
  </si>
  <si>
    <t>A+ to BBB-</t>
  </si>
  <si>
    <t>0.25% (&lt;=6 mths)</t>
  </si>
  <si>
    <t>1% (&gt;6 mths-2 years)</t>
  </si>
  <si>
    <t>1.6% ( &gt; 2 years)</t>
  </si>
  <si>
    <t>BB+ to B-</t>
  </si>
  <si>
    <t xml:space="preserve">Investment grade </t>
  </si>
  <si>
    <t xml:space="preserve"> (&lt;=6 mths)</t>
  </si>
  <si>
    <t>(&gt;6 mths-2 years)</t>
  </si>
  <si>
    <t>( &gt; 2 years)</t>
  </si>
  <si>
    <t>BB+ to BB-</t>
  </si>
  <si>
    <t>Total Specific Risk Capital Charge</t>
  </si>
  <si>
    <t>* e.g. rated Baa or higher by Moodys and BBB or higher by Standard and Poor's</t>
  </si>
  <si>
    <r>
      <t>Currency Exposure</t>
    </r>
    <r>
      <rPr>
        <b/>
        <i/>
        <vertAlign val="superscript"/>
        <sz val="11"/>
        <color indexed="10"/>
        <rFont val="Arial"/>
        <family val="2"/>
      </rPr>
      <t xml:space="preserve"> 1</t>
    </r>
  </si>
  <si>
    <t>Time Bands</t>
  </si>
  <si>
    <t xml:space="preserve">Long Position </t>
  </si>
  <si>
    <t xml:space="preserve">Short Position </t>
  </si>
  <si>
    <t>Assigned Risk Charge</t>
  </si>
  <si>
    <t xml:space="preserve">Weighted Long Position </t>
  </si>
  <si>
    <t xml:space="preserve">Weighted Short Position </t>
  </si>
  <si>
    <t>6*</t>
  </si>
  <si>
    <t>1 x 3</t>
  </si>
  <si>
    <t>2 x 3</t>
  </si>
  <si>
    <t>І 4-5  І</t>
  </si>
  <si>
    <t>up to 1 mth</t>
  </si>
  <si>
    <t>&gt; 1 to 3 mths</t>
  </si>
  <si>
    <t>&gt; 3 to 6 mths</t>
  </si>
  <si>
    <t>&gt; 6 to 12 mths</t>
  </si>
  <si>
    <t>&gt; 1 to 2 yrs</t>
  </si>
  <si>
    <t>&gt; 2 to 3 yrs</t>
  </si>
  <si>
    <t>&gt; 3 to 4 yrs</t>
  </si>
  <si>
    <t>&gt; 4 to 5 yrs</t>
  </si>
  <si>
    <t>&gt; 5 to 7 yrs</t>
  </si>
  <si>
    <t>&gt; 7 to 10 yrs</t>
  </si>
  <si>
    <t>&gt; 10 to 15yrs</t>
  </si>
  <si>
    <t>&gt; 15 to 20 yrs</t>
  </si>
  <si>
    <t>over 20 yrs</t>
  </si>
  <si>
    <t xml:space="preserve">* Absolute net value </t>
  </si>
  <si>
    <t xml:space="preserve">Exposure in Individual Foreign Currencies: </t>
  </si>
  <si>
    <t>Currency</t>
  </si>
  <si>
    <r>
      <t xml:space="preserve">Net Spot Position </t>
    </r>
    <r>
      <rPr>
        <b/>
        <vertAlign val="superscript"/>
        <sz val="10"/>
        <rFont val="Arial"/>
        <family val="2"/>
      </rPr>
      <t>1</t>
    </r>
  </si>
  <si>
    <r>
      <t>Net Forward Position</t>
    </r>
    <r>
      <rPr>
        <b/>
        <vertAlign val="superscript"/>
        <sz val="10"/>
        <rFont val="Arial"/>
        <family val="2"/>
      </rPr>
      <t>2</t>
    </r>
  </si>
  <si>
    <r>
      <t>Guarantees</t>
    </r>
    <r>
      <rPr>
        <b/>
        <vertAlign val="superscript"/>
        <sz val="10"/>
        <rFont val="Arial"/>
        <family val="2"/>
      </rPr>
      <t>3</t>
    </r>
  </si>
  <si>
    <r>
      <t>Other Items</t>
    </r>
    <r>
      <rPr>
        <b/>
        <vertAlign val="superscript"/>
        <sz val="10"/>
        <rFont val="Arial"/>
        <family val="2"/>
      </rPr>
      <t>4</t>
    </r>
  </si>
  <si>
    <t>or</t>
  </si>
  <si>
    <t>(1+2+3+4)</t>
  </si>
  <si>
    <t>US Dollar</t>
  </si>
  <si>
    <t>Saudi Riyal</t>
  </si>
  <si>
    <t>Japanese Yen</t>
  </si>
  <si>
    <t>Qatar Riyal</t>
  </si>
  <si>
    <t>Sterling Pound</t>
  </si>
  <si>
    <t>Euro</t>
  </si>
  <si>
    <t>UAE Darhim</t>
  </si>
  <si>
    <t>Oman Riyal</t>
  </si>
  <si>
    <t>Bahrain Dinar</t>
  </si>
  <si>
    <t>Total Position</t>
  </si>
  <si>
    <t xml:space="preserve">X </t>
  </si>
  <si>
    <t>Y</t>
  </si>
  <si>
    <t>Net Gold Position</t>
  </si>
  <si>
    <t>Z</t>
  </si>
  <si>
    <t>Capital charge calculation</t>
  </si>
  <si>
    <t>Greater of Net Long Position (X) or absolute value of Net Short Position (Y)</t>
  </si>
  <si>
    <t>Absolute value  Net Gold or Silver Position (Z)</t>
  </si>
  <si>
    <t>Capital Requirement</t>
  </si>
  <si>
    <t xml:space="preserve">Total Capital Charge </t>
  </si>
  <si>
    <t>All foreign currency asset items less all foreign currency liability items including currency notes &amp; coins, current acct,  trade bills, sukuks, financing &amp; deposits, foreign currency accounts and accrued profit, denominated in respective currencies</t>
  </si>
  <si>
    <t>Present value of all amounts to be received less present value of all amounts to be paid under unsettled spot transactions</t>
  </si>
  <si>
    <t>Guarantees and contingencies that are likely to be called and irrecoverable</t>
  </si>
  <si>
    <t>Any other items representing a profit or loss in foreign currencies</t>
  </si>
  <si>
    <t>a) Maturity Ladder Approach</t>
  </si>
  <si>
    <t>Time band</t>
  </si>
  <si>
    <t xml:space="preserve"> Position</t>
  </si>
  <si>
    <t>Spread Rate</t>
  </si>
  <si>
    <t>Surcharge</t>
  </si>
  <si>
    <t>Total Capital Charge</t>
  </si>
  <si>
    <t xml:space="preserve">Long </t>
  </si>
  <si>
    <t>Short</t>
  </si>
  <si>
    <t>Long</t>
  </si>
  <si>
    <t>Matched</t>
  </si>
  <si>
    <t>Unmatched</t>
  </si>
  <si>
    <t xml:space="preserve">Matched </t>
  </si>
  <si>
    <t>(1 +3)</t>
  </si>
  <si>
    <t>(2 + 4)</t>
  </si>
  <si>
    <t>(7 x 9)</t>
  </si>
  <si>
    <t>( 8 x 10)</t>
  </si>
  <si>
    <t>(11 + 12)</t>
  </si>
  <si>
    <t>0-1 mth</t>
  </si>
  <si>
    <t>1-3 mths</t>
  </si>
  <si>
    <t>3-6 mths</t>
  </si>
  <si>
    <t>6-12 mths</t>
  </si>
  <si>
    <t>1-2 years</t>
  </si>
  <si>
    <t xml:space="preserve">2-3 years </t>
  </si>
  <si>
    <t>Over 3 years</t>
  </si>
  <si>
    <t xml:space="preserve">Total  </t>
  </si>
  <si>
    <t>b) Simplified Approach</t>
  </si>
  <si>
    <t>Commodity</t>
  </si>
  <si>
    <t>Net Position</t>
  </si>
  <si>
    <t>Gross Position</t>
  </si>
  <si>
    <t>Direct</t>
  </si>
  <si>
    <t>Basis</t>
  </si>
  <si>
    <t xml:space="preserve">Direct  </t>
  </si>
  <si>
    <t xml:space="preserve">Basis </t>
  </si>
  <si>
    <t xml:space="preserve"> І 1 - 2 І</t>
  </si>
  <si>
    <t>( 1 + 2)</t>
  </si>
  <si>
    <t>( 3 x 5)</t>
  </si>
  <si>
    <t>( 4 x 6)</t>
  </si>
  <si>
    <t>(7 + 8)</t>
  </si>
  <si>
    <t>Commodity 1</t>
  </si>
  <si>
    <t>Commodity 2</t>
  </si>
  <si>
    <t>Commodity 3</t>
  </si>
  <si>
    <t>Commodity 4</t>
  </si>
  <si>
    <t>*</t>
  </si>
  <si>
    <t>Inventory Risk-Simplified Approach</t>
  </si>
  <si>
    <t>Assigned Capital Charge</t>
  </si>
  <si>
    <t>Capital requirement</t>
  </si>
  <si>
    <t>Assets available for sale</t>
  </si>
  <si>
    <t xml:space="preserve">Salam without parallel Salam </t>
  </si>
  <si>
    <t>Purchased commercial Bills</t>
  </si>
  <si>
    <t>Unbilled WIP inventory under Istisna without parallel Istina</t>
  </si>
  <si>
    <t>Residual value of assets leased under Ijarah</t>
  </si>
  <si>
    <t>Q4</t>
  </si>
  <si>
    <t>Q3</t>
  </si>
  <si>
    <t>Q2</t>
  </si>
  <si>
    <t>Q1</t>
  </si>
  <si>
    <t>Net income from financing activities</t>
  </si>
  <si>
    <t>Net income from investment activities</t>
  </si>
  <si>
    <t>Fee income (e.g. commission and agency fee)</t>
  </si>
  <si>
    <t>TOTAL</t>
  </si>
  <si>
    <t xml:space="preserve">Less </t>
  </si>
  <si>
    <t>Investment account holders' share of income</t>
  </si>
  <si>
    <t>Gross income</t>
  </si>
  <si>
    <t>(Less)</t>
  </si>
  <si>
    <t>Average Gross Income (X / 3)</t>
  </si>
  <si>
    <t xml:space="preserve">Assigned Capital Charge </t>
  </si>
  <si>
    <t>Capital Charge for Operational Risk (Y* 15%)</t>
  </si>
  <si>
    <t>Operational Risk ( Z x 12.5*)</t>
  </si>
  <si>
    <t>* conversion factor (reciprocal of minimum capital requirement)</t>
  </si>
  <si>
    <t>Lines of Business (LOBs)-Gross Income</t>
  </si>
  <si>
    <t>Beta</t>
  </si>
  <si>
    <t>Corporate Finance</t>
  </si>
  <si>
    <t>Trading and sales</t>
  </si>
  <si>
    <t>Retail banking</t>
  </si>
  <si>
    <t>Commercial banking</t>
  </si>
  <si>
    <t>Payment and settlement</t>
  </si>
  <si>
    <t>Agency services</t>
  </si>
  <si>
    <t>Asset management</t>
  </si>
  <si>
    <t>Retail Brokerage</t>
  </si>
  <si>
    <t>Lines of Business (LOBs)</t>
  </si>
  <si>
    <t xml:space="preserve">Beta </t>
  </si>
  <si>
    <t>Capital Charge for Operational Risk  (X / 3)</t>
  </si>
  <si>
    <t>Retail Banking</t>
  </si>
  <si>
    <t>Commercial Banking</t>
  </si>
  <si>
    <t>Average Retail Banking*Beta*Factor</t>
  </si>
  <si>
    <t>Average Commercial Banking*Beta*Factor</t>
  </si>
  <si>
    <t xml:space="preserve"> A- Capital Charge for Operational Risk- Retaıl and Commercial Banking</t>
  </si>
  <si>
    <t>B- Capital Charge for Operational Risk- Other LOBs</t>
  </si>
  <si>
    <t xml:space="preserve">Total Capital Charge for Operational Risk </t>
  </si>
  <si>
    <t>A+B</t>
  </si>
  <si>
    <t>Operational Risk (A+B) x 12.5*)</t>
  </si>
  <si>
    <t>CAPITAL ADEQUACY FRAMEWORK FOR NON-INTEREST BANKS</t>
  </si>
  <si>
    <t>S/No.</t>
  </si>
  <si>
    <t xml:space="preserve">CAPITAL ADEQUACY REPORTING TEMPLATE </t>
  </si>
  <si>
    <t xml:space="preserve">FORM CR2: Credit Risk Weighted Assets for Individual Claims based on External Credit Assessment </t>
  </si>
  <si>
    <t>FORM CR1: Summary of Credit Risk Capital Requirements</t>
  </si>
  <si>
    <t>FORM CR3: Risk Weighted Assets for Short-term Exposures* and Other Assets</t>
  </si>
  <si>
    <t>FORM CR4: Risk Weighted Assets for Investment made under Profit Sharing Mode &amp; Specialized Financing</t>
  </si>
  <si>
    <t>FORM CR5: Risk Weighted Assets for Exposures with Preferential* Risk Weights</t>
  </si>
  <si>
    <t>FORM CR6: Risk Weighted Assets for Past Due Receivables</t>
  </si>
  <si>
    <t>FORM CR7: Off-Balance Sheet Exposures</t>
  </si>
  <si>
    <t>FORM MR1: Summary of Market Risk Capital Requirements</t>
  </si>
  <si>
    <t xml:space="preserve">FORM MR5: Foreign Exchange Risk Capital Charge </t>
  </si>
  <si>
    <t>Chinese Yuan</t>
  </si>
  <si>
    <t>FORM MR7: Inventory Risk Capital Charges</t>
  </si>
  <si>
    <t>FORM OR2: Operational Risk - The Standardised Approach</t>
  </si>
  <si>
    <t>FORM OR1: Operational Risk - Basic Indicator Approach</t>
  </si>
  <si>
    <t>Form OR3: Operational Risk - Alternative Standardised Approach (ASA)</t>
  </si>
  <si>
    <t xml:space="preserve">C3. Regulatory Adjustments </t>
  </si>
  <si>
    <t xml:space="preserve">FORM C4: Minority Interest and Capital Instruments Issued Out of Consolidated Subsidiaries and Held by Third Parties 
(applicable only for consolidated level reporting) </t>
  </si>
  <si>
    <t>FORM C2. Eligible Components of Capital</t>
  </si>
  <si>
    <t xml:space="preserve">FORM C1:  Capital Adequacy Summary </t>
  </si>
  <si>
    <t>FORM C5: Capital Instruments Meeting All Relevant Criteria for Inclusion</t>
  </si>
  <si>
    <t>FORM C6: Capital Instruments Eligible for Gradual Phase-Out Treatment</t>
  </si>
  <si>
    <t xml:space="preserve">Form C7: Transitional Arrangements for Regulatory Adjustments </t>
  </si>
  <si>
    <t xml:space="preserve">Form C8: Countercylical Capital Buffer Requirement </t>
  </si>
  <si>
    <t>Form CR2</t>
  </si>
  <si>
    <t>Form CR3</t>
  </si>
  <si>
    <t>Form CR4</t>
  </si>
  <si>
    <t>Form CR5</t>
  </si>
  <si>
    <t>Form CR6</t>
  </si>
  <si>
    <t>Form CR7</t>
  </si>
  <si>
    <t>Green Font</t>
  </si>
  <si>
    <t>Black Font</t>
  </si>
  <si>
    <t>Data Entry Cell</t>
  </si>
  <si>
    <t>No data entry cell</t>
  </si>
  <si>
    <t>Formula linked to same sheet</t>
  </si>
  <si>
    <t>Formula linked to different same sheet</t>
  </si>
  <si>
    <t>Blue Font</t>
  </si>
  <si>
    <t>#</t>
  </si>
  <si>
    <t>N</t>
  </si>
  <si>
    <t>C1. CAR Summary</t>
  </si>
  <si>
    <t>C2. Eligible Capital Components</t>
  </si>
  <si>
    <t>C3. Regulatory Adjustments</t>
  </si>
  <si>
    <t xml:space="preserve">C4. Minority Interest  </t>
  </si>
  <si>
    <t>C5. Capital Instruments</t>
  </si>
  <si>
    <t>CR1. Credit Risk Summary</t>
  </si>
  <si>
    <t>CR2. CRWA for Individual Claims based on ECA</t>
  </si>
  <si>
    <t>CR3. CRWA for Profit Sharing Investments</t>
  </si>
  <si>
    <t>CR6. CRWA for Past Due Receivables</t>
  </si>
  <si>
    <t>CR4. CRWA for Profit Sharing Investments</t>
  </si>
  <si>
    <t>CR5. CRWA with Pref. Risk Weights</t>
  </si>
  <si>
    <t>CR7. Off Balance Sheet Exposures</t>
  </si>
  <si>
    <t>MR1. Market Risk Summary</t>
  </si>
  <si>
    <t>MR2. S&amp;G Risk Capital Charge for Equity</t>
  </si>
  <si>
    <t>MR3. Specific Risk Charge for Sukuk</t>
  </si>
  <si>
    <t>MR4. General Risk Charge for Sukuk</t>
  </si>
  <si>
    <t>MR5. Forex Risk Charge</t>
  </si>
  <si>
    <t>MR6. Commodities Risk Using MLA or SA</t>
  </si>
  <si>
    <t>MR7. Inventory Risk Charge</t>
  </si>
  <si>
    <t>OR2. Operational Risk - The Standard Approach (TSA)</t>
  </si>
  <si>
    <t>OR1. Operational Risk- Basic Indicator Approach (BIA)</t>
  </si>
  <si>
    <t>OR3. Alternative Standard Approach (ASA)</t>
  </si>
  <si>
    <t>Form MR2</t>
  </si>
  <si>
    <t>Form MR3</t>
  </si>
  <si>
    <t>Form MR4</t>
  </si>
  <si>
    <t>Form MR5</t>
  </si>
  <si>
    <t>Form MR6</t>
  </si>
  <si>
    <t>Form MR7</t>
  </si>
  <si>
    <r>
      <t>FORM MR3: Specific Risk Capital Charge for</t>
    </r>
    <r>
      <rPr>
        <b/>
        <i/>
        <sz val="13"/>
        <rFont val="Century Gothic"/>
        <family val="2"/>
      </rPr>
      <t xml:space="preserve"> Sukuk</t>
    </r>
    <r>
      <rPr>
        <b/>
        <sz val="13"/>
        <rFont val="Century Gothic"/>
        <family val="2"/>
      </rPr>
      <t xml:space="preserve"> Position in the Trading Book</t>
    </r>
  </si>
  <si>
    <r>
      <t xml:space="preserve">Total General Risk Capital Charge for </t>
    </r>
    <r>
      <rPr>
        <b/>
        <i/>
        <sz val="11"/>
        <rFont val="Arial"/>
        <family val="2"/>
      </rPr>
      <t>Sukuk</t>
    </r>
    <r>
      <rPr>
        <b/>
        <sz val="11"/>
        <rFont val="Arial"/>
        <family val="2"/>
      </rPr>
      <t xml:space="preserve"> and financial instruments</t>
    </r>
  </si>
  <si>
    <r>
      <t xml:space="preserve">FORM MR4: General Risk Capital Charge for </t>
    </r>
    <r>
      <rPr>
        <b/>
        <i/>
        <sz val="12"/>
        <rFont val="Century Gothic"/>
        <family val="2"/>
      </rPr>
      <t>Sukuk</t>
    </r>
    <r>
      <rPr>
        <b/>
        <sz val="12"/>
        <rFont val="Century Gothic"/>
        <family val="2"/>
      </rPr>
      <t xml:space="preserve"> &amp; Off-Balance Sheet Financial Instruments in Trading Book</t>
    </r>
  </si>
  <si>
    <t>FOR NON-INTEREST FINANCIAL INSTITUTIONS (NIFIs)</t>
  </si>
  <si>
    <r>
      <rPr>
        <b/>
        <sz val="10"/>
        <color rgb="FF00B050"/>
        <rFont val="Times New Roman"/>
        <family val="1"/>
      </rPr>
      <t>Note:-</t>
    </r>
    <r>
      <rPr>
        <b/>
        <sz val="10"/>
        <color rgb="FFC00000"/>
        <rFont val="Times New Roman"/>
        <family val="1"/>
      </rPr>
      <t xml:space="preserve"> Enter data in yellow highlighted cells ONLY.</t>
    </r>
  </si>
  <si>
    <r>
      <t>Amount (</t>
    </r>
    <r>
      <rPr>
        <b/>
        <strike/>
        <sz val="10"/>
        <rFont val="Arial"/>
        <family val="2"/>
      </rPr>
      <t>N</t>
    </r>
    <r>
      <rPr>
        <b/>
        <sz val="10"/>
        <rFont val="Arial"/>
        <family val="2"/>
      </rPr>
      <t>'000)</t>
    </r>
  </si>
  <si>
    <r>
      <t>Amount in Naira(</t>
    </r>
    <r>
      <rPr>
        <b/>
        <strike/>
        <sz val="10"/>
        <rFont val="Arial"/>
        <family val="2"/>
      </rPr>
      <t>N</t>
    </r>
    <r>
      <rPr>
        <b/>
        <sz val="10"/>
        <rFont val="Arial"/>
        <family val="2"/>
      </rPr>
      <t>'000)</t>
    </r>
  </si>
  <si>
    <t xml:space="preserve">**Credit RWA absorbed by PSIA (Standardised Approach) </t>
  </si>
  <si>
    <t xml:space="preserve">**Credit RWA (Standardised Approach) </t>
  </si>
  <si>
    <t xml:space="preserve">**Credit RWA (IRB Approach) </t>
  </si>
  <si>
    <t xml:space="preserve">**Credit RWA absorbed by PSIA (IRB Approach) </t>
  </si>
  <si>
    <t>Enter data in yellow highlighted cells only and Figures must be in Absolute Terms</t>
  </si>
  <si>
    <t xml:space="preserve">Amount in Naira </t>
  </si>
  <si>
    <t>Amount in Naira</t>
  </si>
  <si>
    <t>Add: Audited Interim profits approved by CBN</t>
  </si>
  <si>
    <t xml:space="preserve">Statutory Reserve </t>
  </si>
  <si>
    <t>Regulatory Risk Reserve</t>
  </si>
  <si>
    <r>
      <t>Amount (</t>
    </r>
    <r>
      <rPr>
        <b/>
        <strike/>
        <sz val="11"/>
        <rFont val="Arial"/>
        <family val="2"/>
      </rPr>
      <t>N</t>
    </r>
    <r>
      <rPr>
        <b/>
        <sz val="11"/>
        <rFont val="Arial"/>
        <family val="2"/>
      </rPr>
      <t>'000)</t>
    </r>
  </si>
  <si>
    <t>Under impairement on Risk Assets and Other Assets</t>
  </si>
  <si>
    <t>Total Under impairement on Risk Assets and Other Assets</t>
  </si>
  <si>
    <t>Less: any shortfall in specific in specific and collective impairement</t>
  </si>
  <si>
    <t>Regulatory Risk reserve attributable to financing</t>
  </si>
  <si>
    <t>Gross investments in capital</t>
  </si>
  <si>
    <t>Less: Unsecured credit to subsidiaries within same group</t>
  </si>
  <si>
    <t>Less:  Excess Exposure (s) over single obligor without CBN approval</t>
  </si>
  <si>
    <t>Less:  Current Year Loss</t>
  </si>
  <si>
    <t>Investments in the capital  (equity and tier 2 sukuk ) of Banking and other financial institution in excess of 10% of the investing Islamic Bank's capital funds (Tier 1 plus Tier 2 before deductions for investments)</t>
  </si>
  <si>
    <t>Less: Any Permitted deductions by CBN</t>
  </si>
  <si>
    <r>
      <t>Amount 
(</t>
    </r>
    <r>
      <rPr>
        <b/>
        <strike/>
        <sz val="10"/>
        <color indexed="8"/>
        <rFont val="Arial"/>
        <family val="2"/>
      </rPr>
      <t>N</t>
    </r>
    <r>
      <rPr>
        <b/>
        <sz val="10"/>
        <color indexed="8"/>
        <rFont val="Arial"/>
        <family val="2"/>
      </rPr>
      <t>'000)</t>
    </r>
  </si>
  <si>
    <r>
      <t>Amount                   (</t>
    </r>
    <r>
      <rPr>
        <b/>
        <strike/>
        <sz val="10"/>
        <rFont val="Arial"/>
        <family val="2"/>
      </rPr>
      <t>N</t>
    </r>
    <r>
      <rPr>
        <b/>
        <sz val="10"/>
        <rFont val="Arial"/>
        <family val="2"/>
      </rPr>
      <t>'000)</t>
    </r>
  </si>
  <si>
    <r>
      <t>Amount  
(</t>
    </r>
    <r>
      <rPr>
        <b/>
        <strike/>
        <sz val="10"/>
        <color indexed="8"/>
        <rFont val="Arial"/>
        <family val="2"/>
      </rPr>
      <t>N</t>
    </r>
    <r>
      <rPr>
        <b/>
        <sz val="10"/>
        <color indexed="8"/>
        <rFont val="Arial"/>
        <family val="2"/>
      </rPr>
      <t>'000)</t>
    </r>
  </si>
  <si>
    <r>
      <t>Amount derecognised, (if in the final four years of the contractual maturity)
(</t>
    </r>
    <r>
      <rPr>
        <b/>
        <strike/>
        <sz val="10"/>
        <rFont val="Arial"/>
        <family val="2"/>
      </rPr>
      <t>N</t>
    </r>
    <r>
      <rPr>
        <b/>
        <sz val="10"/>
        <rFont val="Arial"/>
        <family val="2"/>
      </rPr>
      <t>'000)</t>
    </r>
  </si>
  <si>
    <r>
      <t>Amount 
(</t>
    </r>
    <r>
      <rPr>
        <b/>
        <strike/>
        <sz val="10"/>
        <rFont val="Arial"/>
        <family val="2"/>
      </rPr>
      <t>N</t>
    </r>
    <r>
      <rPr>
        <b/>
        <sz val="10"/>
        <rFont val="Arial"/>
        <family val="2"/>
      </rPr>
      <t>'000)</t>
    </r>
  </si>
  <si>
    <t>Formula linked to different sheet</t>
  </si>
  <si>
    <r>
      <t>(</t>
    </r>
    <r>
      <rPr>
        <strike/>
        <sz val="11"/>
        <rFont val="Arial"/>
        <family val="2"/>
      </rPr>
      <t>N</t>
    </r>
    <r>
      <rPr>
        <sz val="11"/>
        <rFont val="Arial"/>
        <family val="2"/>
      </rPr>
      <t>'000)</t>
    </r>
  </si>
  <si>
    <t>(N'000)</t>
  </si>
  <si>
    <t>* Subject to CBN discretion to treat as either NIFI, banks and securities firms or as sovereigns</t>
  </si>
  <si>
    <t>\</t>
  </si>
  <si>
    <t>Original Exposure (N'000)</t>
  </si>
  <si>
    <t>Capital Requirements (N'000)</t>
  </si>
  <si>
    <t>Exposure (N'000)</t>
  </si>
  <si>
    <t>RWA (N'000)</t>
  </si>
  <si>
    <t xml:space="preserve">Separate sheets has to be created for each individual national market where the NIFI has equity positions (e.g. Nigerian Market, South African Market, etc), such that capital charges for those individual national market equities risk is provided. </t>
  </si>
  <si>
    <t>Capital charge (N'000)</t>
  </si>
  <si>
    <t>Market Value (N'000)</t>
  </si>
  <si>
    <t>Net position charge (N'000)</t>
  </si>
  <si>
    <t>Separate tables must be created for each currency position. For example, an NIFI which has trading book exposure in NGN, GBP and USD would have to create three separate tables to record the respective positions. Nevertheless, each individual table has to be translated to the local curency, based on reporting date spot foreign exchange rate.</t>
  </si>
  <si>
    <t>Net Long Position (N'000)</t>
  </si>
  <si>
    <t>Net Short Position (N'000)</t>
  </si>
  <si>
    <t>FORM MR6: Commodities Risk Capital Charge Maturity Ladder Approach</t>
  </si>
  <si>
    <t xml:space="preserve"> Position (N'000)</t>
  </si>
  <si>
    <t>Total Position (N'000)</t>
  </si>
  <si>
    <t>Brought forward Unmatched position (N'000)</t>
  </si>
  <si>
    <t>Position (N'000)</t>
  </si>
  <si>
    <t>Total Capital Charge (N'000)</t>
  </si>
  <si>
    <t>Capital Charge (N'000)</t>
  </si>
  <si>
    <t xml:space="preserve">Book Value </t>
  </si>
  <si>
    <r>
      <t xml:space="preserve">Total </t>
    </r>
    <r>
      <rPr>
        <b/>
        <strike/>
        <sz val="11"/>
        <rFont val="Arial"/>
        <family val="2"/>
      </rPr>
      <t>N</t>
    </r>
  </si>
  <si>
    <t>Basic Indicator Approach (BIA) in Naira (N'000)</t>
  </si>
  <si>
    <t>2016  (N'000)</t>
  </si>
  <si>
    <t>2017 (N'000)</t>
  </si>
  <si>
    <t>2018 (N'000)</t>
  </si>
  <si>
    <t xml:space="preserve">The Standardised Approach (TSA) </t>
  </si>
  <si>
    <r>
      <t>2016 (</t>
    </r>
    <r>
      <rPr>
        <b/>
        <sz val="11"/>
        <rFont val="Calibri"/>
        <family val="2"/>
        <scheme val="minor"/>
      </rPr>
      <t>N'000)</t>
    </r>
  </si>
  <si>
    <t>2016 (N'000)</t>
  </si>
  <si>
    <t xml:space="preserve">2018 (N'000) </t>
  </si>
  <si>
    <t>Total (N'000)</t>
  </si>
  <si>
    <r>
      <t>NIFIs, banks, and securities firms</t>
    </r>
    <r>
      <rPr>
        <sz val="10"/>
        <rFont val="Symbol"/>
        <charset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</si>
</sst>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809]dd\ mmmm\ yyyy;@"/>
    <numFmt numFmtId="165" formatCode="_-* #,##0_-;\-* #,##0_-;_-* &quot;-&quot;??_-;_-@_-"/>
    <numFmt numFmtId="166" formatCode="#,##0_ ;\-#,##0\ "/>
    <numFmt numFmtId="167" formatCode="0.000%"/>
    <numFmt numFmtId="168" formatCode="0.0%"/>
    <numFmt numFmtId="169" formatCode="0.000"/>
    <numFmt numFmtId="170" formatCode=";;;"/>
    <numFmt numFmtId="171" formatCode="[$-409]d\-mmm\-yy;@"/>
    <numFmt numFmtId="172" formatCode="#,##0.0"/>
    <numFmt numFmtId="173" formatCode="#,##0.00_ ;[Red]\-#,##0.00\ "/>
    <numFmt numFmtId="174" formatCode="0.0"/>
    <numFmt numFmtId="175" formatCode="yyyy\-mm\-dd;@"/>
    <numFmt numFmtId="176" formatCode="_(* #,##0_);_(* \(#,##0\);_(* &quot;-&quot;??_);_(@_)"/>
    <numFmt numFmtId="177" formatCode="_(* #,##0.0_);_(* \(#,##0.0\);_(* &quot;-&quot;??_);_(@_)"/>
    <numFmt numFmtId="178" formatCode="_-* #,##0.00\ _T_L_-;\-* #,##0.00\ _T_L_-;_-* &quot;-&quot;??\ _T_L_-;_-@_-"/>
  </numFmts>
  <fonts count="150">
    <font>
      <sz val="11"/>
      <color theme="1"/>
      <name val="Calibri"/>
      <family val="2"/>
      <scheme val="minor"/>
    </font>
    <font>
      <sz val="11"/>
      <color theme="1"/>
      <name val="Calibri"/>
      <family val="2"/>
      <scheme val="minor"/>
    </font>
    <font>
      <b/>
      <sz val="13"/>
      <color theme="3"/>
      <name val="Calibri"/>
      <family val="2"/>
      <scheme val="minor"/>
    </font>
    <font>
      <b/>
      <sz val="11"/>
      <color theme="1"/>
      <name val="Calibri"/>
      <family val="2"/>
      <scheme val="minor"/>
    </font>
    <font>
      <sz val="10"/>
      <color theme="0"/>
      <name val="Arial"/>
      <family val="2"/>
    </font>
    <font>
      <sz val="11"/>
      <color indexed="8"/>
      <name val="Arial"/>
      <family val="2"/>
    </font>
    <font>
      <sz val="10"/>
      <color indexed="8"/>
      <name val="Arial"/>
      <family val="2"/>
    </font>
    <font>
      <sz val="10"/>
      <name val="Arial"/>
      <family val="2"/>
    </font>
    <font>
      <b/>
      <sz val="16"/>
      <name val="Arial"/>
      <family val="2"/>
    </font>
    <font>
      <b/>
      <sz val="14"/>
      <name val="Arial"/>
      <family val="2"/>
    </font>
    <font>
      <b/>
      <sz val="12"/>
      <name val="Arial"/>
      <family val="2"/>
    </font>
    <font>
      <b/>
      <sz val="9"/>
      <name val="Arial"/>
      <family val="2"/>
    </font>
    <font>
      <sz val="12"/>
      <name val="Arial"/>
      <family val="2"/>
    </font>
    <font>
      <sz val="9"/>
      <name val="Arial"/>
      <family val="2"/>
    </font>
    <font>
      <b/>
      <sz val="10"/>
      <name val="Arial"/>
      <family val="2"/>
    </font>
    <font>
      <sz val="11"/>
      <name val="Arial"/>
      <family val="2"/>
    </font>
    <font>
      <b/>
      <vertAlign val="superscript"/>
      <sz val="10"/>
      <name val="Arial"/>
      <family val="2"/>
    </font>
    <font>
      <sz val="8"/>
      <color indexed="8"/>
      <name val="Arial"/>
      <family val="2"/>
    </font>
    <font>
      <sz val="8"/>
      <name val="Arial"/>
      <family val="2"/>
    </font>
    <font>
      <sz val="16"/>
      <color indexed="8"/>
      <name val="Arial"/>
      <family val="2"/>
    </font>
    <font>
      <b/>
      <sz val="20"/>
      <name val="Arial"/>
      <family val="2"/>
    </font>
    <font>
      <sz val="9"/>
      <color indexed="8"/>
      <name val="Arial"/>
      <family val="2"/>
    </font>
    <font>
      <strike/>
      <sz val="10"/>
      <name val="Arial"/>
      <family val="2"/>
    </font>
    <font>
      <sz val="11"/>
      <color theme="1"/>
      <name val="Arial"/>
      <family val="2"/>
    </font>
    <font>
      <b/>
      <sz val="11"/>
      <name val="Arial"/>
      <family val="2"/>
    </font>
    <font>
      <i/>
      <sz val="8"/>
      <color theme="1"/>
      <name val="Arial"/>
      <family val="2"/>
    </font>
    <font>
      <sz val="10"/>
      <color rgb="FFFF0000"/>
      <name val="Arial"/>
      <family val="2"/>
    </font>
    <font>
      <sz val="11"/>
      <color rgb="FFFF0000"/>
      <name val="Arial"/>
      <family val="2"/>
    </font>
    <font>
      <b/>
      <i/>
      <sz val="10"/>
      <name val="Arial"/>
      <family val="2"/>
    </font>
    <font>
      <sz val="20"/>
      <color indexed="8"/>
      <name val="Arial"/>
      <family val="2"/>
    </font>
    <font>
      <u/>
      <sz val="10"/>
      <name val="Arial"/>
      <family val="2"/>
    </font>
    <font>
      <b/>
      <sz val="10"/>
      <color indexed="8"/>
      <name val="Arial"/>
      <family val="2"/>
    </font>
    <font>
      <b/>
      <sz val="10"/>
      <color theme="1"/>
      <name val="Arial"/>
      <family val="2"/>
    </font>
    <font>
      <sz val="10"/>
      <color theme="1"/>
      <name val="Arial"/>
      <family val="2"/>
    </font>
    <font>
      <b/>
      <sz val="11"/>
      <color theme="1"/>
      <name val="Arial"/>
      <family val="2"/>
    </font>
    <font>
      <b/>
      <vertAlign val="superscript"/>
      <sz val="11"/>
      <color indexed="8"/>
      <name val="Arial"/>
      <family val="2"/>
    </font>
    <font>
      <b/>
      <sz val="11"/>
      <color indexed="8"/>
      <name val="Arial"/>
      <family val="2"/>
    </font>
    <font>
      <u/>
      <sz val="10"/>
      <color theme="1"/>
      <name val="Arial"/>
      <family val="2"/>
    </font>
    <font>
      <vertAlign val="superscript"/>
      <sz val="10"/>
      <color indexed="8"/>
      <name val="Arial"/>
      <family val="2"/>
    </font>
    <font>
      <sz val="14"/>
      <color theme="1"/>
      <name val="Tw Cen MT"/>
      <family val="2"/>
    </font>
    <font>
      <b/>
      <sz val="16"/>
      <color theme="7" tint="-0.499984740745262"/>
      <name val="Georgia"/>
      <family val="1"/>
    </font>
    <font>
      <u/>
      <sz val="11"/>
      <color theme="10"/>
      <name val="Calibri"/>
      <family val="2"/>
      <scheme val="minor"/>
    </font>
    <font>
      <sz val="14"/>
      <color theme="8" tint="-0.249977111117893"/>
      <name val="Tw Cen MT"/>
      <family val="2"/>
    </font>
    <font>
      <sz val="14"/>
      <color theme="1"/>
      <name val="Georgia"/>
      <family val="1"/>
    </font>
    <font>
      <b/>
      <sz val="18"/>
      <name val="Georgia"/>
      <family val="1"/>
    </font>
    <font>
      <b/>
      <sz val="10"/>
      <color rgb="FF00B050"/>
      <name val="Times New Roman"/>
      <family val="1"/>
    </font>
    <font>
      <b/>
      <sz val="10"/>
      <color rgb="FFC00000"/>
      <name val="Times New Roman"/>
      <family val="1"/>
    </font>
    <font>
      <sz val="10"/>
      <color theme="1"/>
      <name val="Times New Roman"/>
      <family val="1"/>
    </font>
    <font>
      <sz val="12"/>
      <name val="Georgia"/>
      <family val="1"/>
    </font>
    <font>
      <b/>
      <sz val="12"/>
      <name val="Georgia"/>
      <family val="1"/>
    </font>
    <font>
      <sz val="10"/>
      <name val="Arial"/>
    </font>
    <font>
      <sz val="12"/>
      <name val="Arial"/>
    </font>
    <font>
      <b/>
      <sz val="12"/>
      <color indexed="9"/>
      <name val="Arial"/>
      <family val="2"/>
    </font>
    <font>
      <sz val="10"/>
      <name val="Helv"/>
    </font>
    <font>
      <b/>
      <sz val="10"/>
      <name val="Arial"/>
    </font>
    <font>
      <sz val="11"/>
      <name val="Arial"/>
    </font>
    <font>
      <b/>
      <sz val="12"/>
      <name val="Arial"/>
    </font>
    <font>
      <sz val="10"/>
      <name val="Symbol"/>
      <family val="1"/>
      <charset val="2"/>
    </font>
    <font>
      <sz val="10"/>
      <color indexed="12"/>
      <name val="Arial"/>
    </font>
    <font>
      <i/>
      <sz val="12"/>
      <name val="Arial"/>
      <family val="2"/>
    </font>
    <font>
      <sz val="10"/>
      <color rgb="FF0000FF"/>
      <name val="Arial"/>
      <family val="2"/>
    </font>
    <font>
      <sz val="10"/>
      <color indexed="20"/>
      <name val="Arial"/>
      <family val="2"/>
    </font>
    <font>
      <sz val="10"/>
      <name val="Symbol"/>
      <charset val="2"/>
    </font>
    <font>
      <sz val="10"/>
      <color indexed="12"/>
      <name val="Arial"/>
      <family val="2"/>
    </font>
    <font>
      <b/>
      <sz val="10"/>
      <color indexed="12"/>
      <name val="Arial"/>
      <family val="2"/>
    </font>
    <font>
      <i/>
      <sz val="10"/>
      <name val="Arial"/>
      <family val="2"/>
    </font>
    <font>
      <b/>
      <u/>
      <sz val="11"/>
      <name val="Arial"/>
      <family val="2"/>
    </font>
    <font>
      <sz val="8"/>
      <name val="Symbol"/>
      <charset val="2"/>
    </font>
    <font>
      <sz val="8"/>
      <name val="Symbol"/>
      <family val="1"/>
      <charset val="2"/>
    </font>
    <font>
      <i/>
      <sz val="10"/>
      <color indexed="12"/>
      <name val="Arial"/>
      <family val="2"/>
    </font>
    <font>
      <sz val="9"/>
      <name val="Symbol"/>
      <family val="1"/>
      <charset val="2"/>
    </font>
    <font>
      <sz val="8"/>
      <color indexed="81"/>
      <name val="Tahoma"/>
    </font>
    <font>
      <b/>
      <sz val="11"/>
      <name val="Symbol"/>
      <charset val="2"/>
    </font>
    <font>
      <sz val="11"/>
      <name val="Symbol"/>
      <family val="1"/>
      <charset val="2"/>
    </font>
    <font>
      <i/>
      <sz val="11"/>
      <name val="Arial"/>
      <family val="2"/>
    </font>
    <font>
      <sz val="11"/>
      <color indexed="63"/>
      <name val="Arial"/>
      <family val="2"/>
    </font>
    <font>
      <b/>
      <sz val="8"/>
      <name val="Arial"/>
      <family val="2"/>
    </font>
    <font>
      <sz val="9"/>
      <name val="Symbol"/>
      <charset val="2"/>
    </font>
    <font>
      <b/>
      <sz val="12"/>
      <name val="Helv"/>
    </font>
    <font>
      <b/>
      <i/>
      <sz val="11"/>
      <color indexed="10"/>
      <name val="Arial"/>
      <family val="2"/>
    </font>
    <font>
      <b/>
      <i/>
      <vertAlign val="superscript"/>
      <sz val="11"/>
      <color indexed="10"/>
      <name val="Arial"/>
      <family val="2"/>
    </font>
    <font>
      <b/>
      <sz val="12"/>
      <color indexed="12"/>
      <name val="Arial"/>
      <family val="2"/>
    </font>
    <font>
      <b/>
      <sz val="10"/>
      <color indexed="10"/>
      <name val="Arial"/>
      <family val="2"/>
    </font>
    <font>
      <b/>
      <sz val="10"/>
      <color indexed="81"/>
      <name val="Tahoma"/>
      <family val="2"/>
    </font>
    <font>
      <sz val="10"/>
      <color indexed="81"/>
      <name val="Tahoma"/>
      <family val="2"/>
    </font>
    <font>
      <sz val="11"/>
      <name val="WP MathA"/>
    </font>
    <font>
      <b/>
      <sz val="11"/>
      <color indexed="12"/>
      <name val="Arial"/>
      <family val="2"/>
    </font>
    <font>
      <b/>
      <sz val="11"/>
      <color indexed="81"/>
      <name val="Tahoma"/>
      <family val="2"/>
    </font>
    <font>
      <sz val="11"/>
      <color indexed="81"/>
      <name val="Tahoma"/>
      <family val="2"/>
    </font>
    <font>
      <b/>
      <i/>
      <sz val="11"/>
      <name val="Arial"/>
      <family val="2"/>
    </font>
    <font>
      <sz val="11"/>
      <color indexed="12"/>
      <name val="Arial"/>
      <family val="2"/>
    </font>
    <font>
      <b/>
      <sz val="11"/>
      <color indexed="10"/>
      <name val="Arial"/>
      <family val="2"/>
    </font>
    <font>
      <u/>
      <sz val="11"/>
      <name val="Helv"/>
    </font>
    <font>
      <sz val="11"/>
      <color indexed="10"/>
      <name val="Arial"/>
      <family val="2"/>
    </font>
    <font>
      <b/>
      <sz val="8"/>
      <color indexed="81"/>
      <name val="Tahoma"/>
    </font>
    <font>
      <b/>
      <sz val="11"/>
      <color indexed="58"/>
      <name val="Arial"/>
      <family val="2"/>
    </font>
    <font>
      <b/>
      <sz val="11"/>
      <name val="Arial"/>
      <family val="2"/>
      <charset val="162"/>
    </font>
    <font>
      <b/>
      <sz val="11"/>
      <color theme="1"/>
      <name val="Calibri"/>
      <family val="2"/>
      <charset val="162"/>
      <scheme val="minor"/>
    </font>
    <font>
      <sz val="11"/>
      <color theme="1"/>
      <name val="Calibri"/>
      <family val="2"/>
      <charset val="162"/>
      <scheme val="minor"/>
    </font>
    <font>
      <sz val="11"/>
      <name val="Calibri"/>
      <family val="2"/>
      <charset val="162"/>
      <scheme val="minor"/>
    </font>
    <font>
      <b/>
      <sz val="11"/>
      <name val="Calibri"/>
      <family val="2"/>
      <charset val="162"/>
      <scheme val="minor"/>
    </font>
    <font>
      <sz val="12"/>
      <color theme="1"/>
      <name val="Calibri"/>
      <family val="2"/>
      <scheme val="minor"/>
    </font>
    <font>
      <i/>
      <sz val="12"/>
      <name val="Tw Cen MT"/>
      <family val="2"/>
    </font>
    <font>
      <sz val="12"/>
      <name val="Tw Cen MT"/>
      <family val="2"/>
    </font>
    <font>
      <u/>
      <sz val="8"/>
      <color rgb="FFFF0000"/>
      <name val="Arial"/>
      <family val="2"/>
    </font>
    <font>
      <sz val="8"/>
      <color rgb="FFFF0000"/>
      <name val="Arial"/>
      <family val="2"/>
    </font>
    <font>
      <b/>
      <sz val="14"/>
      <color theme="0"/>
      <name val="Tw Cen MT"/>
      <family val="2"/>
    </font>
    <font>
      <b/>
      <sz val="16"/>
      <color indexed="9"/>
      <name val="Georgia"/>
      <family val="1"/>
    </font>
    <font>
      <b/>
      <sz val="14"/>
      <color theme="1"/>
      <name val="Calibri"/>
      <family val="2"/>
      <charset val="162"/>
      <scheme val="minor"/>
    </font>
    <font>
      <sz val="14"/>
      <color indexed="8"/>
      <name val="Arial"/>
      <family val="2"/>
    </font>
    <font>
      <sz val="16"/>
      <name val="Century Gothic"/>
      <family val="2"/>
    </font>
    <font>
      <sz val="11"/>
      <name val="Garamond"/>
      <family val="1"/>
    </font>
    <font>
      <b/>
      <sz val="10"/>
      <color theme="9" tint="-0.249977111117893"/>
      <name val="Garamond"/>
      <family val="1"/>
    </font>
    <font>
      <b/>
      <sz val="10"/>
      <name val="Garamond"/>
      <family val="1"/>
    </font>
    <font>
      <i/>
      <sz val="10"/>
      <name val="Calibri Light"/>
      <family val="2"/>
      <scheme val="major"/>
    </font>
    <font>
      <i/>
      <sz val="10"/>
      <color theme="1"/>
      <name val="Calibri Light"/>
      <family val="2"/>
      <scheme val="major"/>
    </font>
    <font>
      <b/>
      <sz val="10"/>
      <color rgb="FF0070C0"/>
      <name val="Garamond"/>
      <family val="1"/>
    </font>
    <font>
      <sz val="11"/>
      <color rgb="FF0070C0"/>
      <name val="Arial"/>
      <family val="2"/>
    </font>
    <font>
      <b/>
      <sz val="14"/>
      <name val="Century Gothic"/>
      <family val="2"/>
    </font>
    <font>
      <b/>
      <sz val="12"/>
      <name val="Century Gothic"/>
      <family val="2"/>
    </font>
    <font>
      <b/>
      <sz val="10"/>
      <name val="Century Gothic"/>
      <family val="2"/>
    </font>
    <font>
      <sz val="10"/>
      <name val="Century Gothic"/>
      <family val="2"/>
    </font>
    <font>
      <sz val="14"/>
      <name val="Century Gothic"/>
      <family val="2"/>
    </font>
    <font>
      <sz val="14"/>
      <color theme="1"/>
      <name val="Century Gothic"/>
      <family val="2"/>
    </font>
    <font>
      <b/>
      <sz val="13"/>
      <name val="Century Gothic"/>
      <family val="2"/>
    </font>
    <font>
      <b/>
      <strike/>
      <sz val="11"/>
      <name val="Arial"/>
      <family val="2"/>
    </font>
    <font>
      <b/>
      <i/>
      <sz val="11"/>
      <color rgb="FF0070C0"/>
      <name val="Arial"/>
      <family val="2"/>
    </font>
    <font>
      <b/>
      <sz val="16"/>
      <name val="Georgia"/>
      <family val="1"/>
    </font>
    <font>
      <b/>
      <i/>
      <u/>
      <sz val="12"/>
      <name val="Calibri"/>
      <family val="2"/>
      <scheme val="minor"/>
    </font>
    <font>
      <b/>
      <sz val="12"/>
      <name val="Tw Cen MT"/>
      <family val="2"/>
    </font>
    <font>
      <sz val="12"/>
      <color theme="8" tint="-0.249977111117893"/>
      <name val="Tw Cen MT"/>
      <family val="2"/>
    </font>
    <font>
      <u/>
      <sz val="12"/>
      <color theme="10"/>
      <name val="Calibri"/>
      <family val="2"/>
      <scheme val="minor"/>
    </font>
    <font>
      <b/>
      <i/>
      <sz val="12"/>
      <color indexed="10"/>
      <name val="Century Gothic"/>
      <family val="2"/>
    </font>
    <font>
      <b/>
      <i/>
      <sz val="12"/>
      <name val="Century Gothic"/>
      <family val="2"/>
    </font>
    <font>
      <b/>
      <i/>
      <sz val="13"/>
      <name val="Century Gothic"/>
      <family val="2"/>
    </font>
    <font>
      <b/>
      <sz val="14"/>
      <color theme="1"/>
      <name val="Century Gothic"/>
      <family val="2"/>
    </font>
    <font>
      <b/>
      <sz val="12"/>
      <color theme="1"/>
      <name val="Century Gothic"/>
      <family val="2"/>
    </font>
    <font>
      <sz val="11"/>
      <name val="Calibri"/>
      <family val="2"/>
      <scheme val="minor"/>
    </font>
    <font>
      <b/>
      <strike/>
      <sz val="10"/>
      <name val="Arial"/>
      <family val="2"/>
    </font>
    <font>
      <i/>
      <sz val="12"/>
      <color rgb="FFFF0000"/>
      <name val="Tw Cen MT"/>
      <family val="2"/>
    </font>
    <font>
      <b/>
      <strike/>
      <sz val="10"/>
      <color indexed="8"/>
      <name val="Arial"/>
      <family val="2"/>
    </font>
    <font>
      <b/>
      <sz val="16"/>
      <name val="Century Gothic"/>
      <family val="2"/>
    </font>
    <font>
      <strike/>
      <sz val="11"/>
      <name val="Arial"/>
      <family val="2"/>
    </font>
    <font>
      <sz val="10"/>
      <color theme="2" tint="-0.249977111117893"/>
      <name val="Arial"/>
      <family val="2"/>
    </font>
    <font>
      <sz val="10"/>
      <color rgb="FF00B050"/>
      <name val="Arial"/>
      <family val="2"/>
    </font>
    <font>
      <b/>
      <sz val="10"/>
      <color rgb="FF00B050"/>
      <name val="Arial"/>
      <family val="2"/>
    </font>
    <font>
      <sz val="11"/>
      <color rgb="FF00B050"/>
      <name val="Arial"/>
      <family val="2"/>
    </font>
    <font>
      <b/>
      <sz val="11"/>
      <color rgb="FF00B050"/>
      <name val="Arial"/>
      <family val="2"/>
    </font>
    <font>
      <b/>
      <sz val="12"/>
      <color theme="1"/>
      <name val="Arial"/>
      <family val="2"/>
    </font>
    <font>
      <b/>
      <sz val="11"/>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indexed="13"/>
        <bgColor indexed="64"/>
      </patternFill>
    </fill>
    <fill>
      <patternFill patternType="solid">
        <fgColor indexed="44"/>
        <bgColor indexed="64"/>
      </patternFill>
    </fill>
    <fill>
      <patternFill patternType="solid">
        <fgColor rgb="FF99CCFF"/>
        <bgColor indexed="64"/>
      </patternFill>
    </fill>
    <fill>
      <patternFill patternType="solid">
        <fgColor rgb="FFC0C0C0"/>
        <bgColor indexed="64"/>
      </patternFill>
    </fill>
    <fill>
      <patternFill patternType="solid">
        <fgColor indexed="47"/>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FFCC"/>
        <bgColor indexed="64"/>
      </patternFill>
    </fill>
    <fill>
      <patternFill patternType="solid">
        <fgColor theme="4"/>
        <bgColor indexed="64"/>
      </patternFill>
    </fill>
    <fill>
      <patternFill patternType="solid">
        <fgColor rgb="FFFFFF00"/>
        <bgColor indexed="64"/>
      </patternFill>
    </fill>
    <fill>
      <patternFill patternType="solid">
        <fgColor indexed="63"/>
        <bgColor indexed="64"/>
      </patternFill>
    </fill>
    <fill>
      <patternFill patternType="solid">
        <fgColor indexed="4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FF66"/>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39997558519241921"/>
        <bgColor indexed="64"/>
      </patternFill>
    </fill>
  </fills>
  <borders count="107">
    <border>
      <left/>
      <right/>
      <top/>
      <bottom/>
      <diagonal/>
    </border>
    <border>
      <left/>
      <right/>
      <top/>
      <bottom style="thick">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dashed">
        <color theme="1" tint="0.24994659260841701"/>
      </right>
      <top style="dashed">
        <color theme="1" tint="0.24994659260841701"/>
      </top>
      <bottom style="dashed">
        <color theme="1" tint="0.24994659260841701"/>
      </bottom>
      <diagonal/>
    </border>
    <border>
      <left style="dashed">
        <color theme="1" tint="0.24994659260841701"/>
      </left>
      <right style="medium">
        <color indexed="64"/>
      </right>
      <top style="dashed">
        <color theme="1" tint="0.24994659260841701"/>
      </top>
      <bottom style="dashed">
        <color theme="1" tint="0.24994659260841701"/>
      </bottom>
      <diagonal/>
    </border>
    <border>
      <left style="dashed">
        <color theme="1" tint="0.14993743705557422"/>
      </left>
      <right style="dashed">
        <color theme="1" tint="0.14996795556505021"/>
      </right>
      <top style="dashed">
        <color theme="1" tint="0.14993743705557422"/>
      </top>
      <bottom style="dashed">
        <color theme="1" tint="0.14993743705557422"/>
      </bottom>
      <diagonal/>
    </border>
    <border>
      <left style="dashed">
        <color theme="1" tint="0.14996795556505021"/>
      </left>
      <right/>
      <top style="dashed">
        <color theme="1" tint="0.14996795556505021"/>
      </top>
      <bottom style="dashed">
        <color theme="1" tint="0.14996795556505021"/>
      </bottom>
      <diagonal/>
    </border>
    <border>
      <left/>
      <right/>
      <top style="dashed">
        <color theme="1" tint="0.14996795556505021"/>
      </top>
      <bottom style="dashed">
        <color theme="1" tint="0.14996795556505021"/>
      </bottom>
      <diagonal/>
    </border>
    <border>
      <left/>
      <right style="dashed">
        <color theme="1" tint="0.14996795556505021"/>
      </right>
      <top style="dashed">
        <color theme="1" tint="0.14996795556505021"/>
      </top>
      <bottom style="dashed">
        <color theme="1" tint="0.14996795556505021"/>
      </bottom>
      <diagonal/>
    </border>
    <border>
      <left style="dashed">
        <color theme="1" tint="0.14993743705557422"/>
      </left>
      <right style="dashed">
        <color theme="1" tint="0.14996795556505021"/>
      </right>
      <top style="dashed">
        <color theme="1" tint="0.14993743705557422"/>
      </top>
      <bottom/>
      <diagonal/>
    </border>
    <border>
      <left style="dashed">
        <color theme="1" tint="0.14996795556505021"/>
      </left>
      <right/>
      <top style="dashed">
        <color theme="1" tint="0.14996795556505021"/>
      </top>
      <bottom/>
      <diagonal/>
    </border>
    <border>
      <left/>
      <right/>
      <top style="dashed">
        <color theme="1" tint="0.14996795556505021"/>
      </top>
      <bottom/>
      <diagonal/>
    </border>
    <border>
      <left/>
      <right style="dashed">
        <color theme="1" tint="0.14996795556505021"/>
      </right>
      <top style="dashed">
        <color theme="1" tint="0.14996795556505021"/>
      </top>
      <bottom/>
      <diagonal/>
    </border>
    <border>
      <left style="dashed">
        <color theme="1" tint="0.14993743705557422"/>
      </left>
      <right style="dashed">
        <color theme="1" tint="0.14996795556505021"/>
      </right>
      <top/>
      <bottom/>
      <diagonal/>
    </border>
    <border>
      <left style="dashed">
        <color theme="1" tint="0.14996795556505021"/>
      </left>
      <right/>
      <top/>
      <bottom/>
      <diagonal/>
    </border>
    <border>
      <left/>
      <right style="dashed">
        <color theme="1" tint="0.14996795556505021"/>
      </right>
      <top/>
      <bottom/>
      <diagonal/>
    </border>
    <border>
      <left style="dashed">
        <color theme="1" tint="0.14993743705557422"/>
      </left>
      <right style="dashed">
        <color theme="1" tint="0.14996795556505021"/>
      </right>
      <top/>
      <bottom style="dashed">
        <color theme="1" tint="0.14993743705557422"/>
      </bottom>
      <diagonal/>
    </border>
    <border>
      <left style="dashed">
        <color theme="1" tint="0.14996795556505021"/>
      </left>
      <right/>
      <top/>
      <bottom style="dashed">
        <color theme="1" tint="0.14996795556505021"/>
      </bottom>
      <diagonal/>
    </border>
    <border>
      <left/>
      <right/>
      <top/>
      <bottom style="dashed">
        <color theme="1" tint="0.14996795556505021"/>
      </bottom>
      <diagonal/>
    </border>
    <border>
      <left/>
      <right style="dashed">
        <color theme="1" tint="0.14996795556505021"/>
      </right>
      <top/>
      <bottom style="dashed">
        <color theme="1" tint="0.14996795556505021"/>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medium">
        <color indexed="64"/>
      </left>
      <right/>
      <top style="thin">
        <color indexed="64"/>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38" fontId="7" fillId="0" borderId="0"/>
    <xf numFmtId="0" fontId="7" fillId="0" borderId="0"/>
    <xf numFmtId="0" fontId="7" fillId="0" borderId="0">
      <alignment vertical="center"/>
    </xf>
    <xf numFmtId="3" fontId="7" fillId="8" borderId="23" applyFont="0">
      <alignment horizontal="right" vertical="center"/>
      <protection locked="0"/>
    </xf>
    <xf numFmtId="3" fontId="7" fillId="2" borderId="23" applyFont="0">
      <alignment horizontal="right" vertical="center"/>
    </xf>
    <xf numFmtId="0" fontId="7" fillId="6" borderId="23" applyNumberFormat="0" applyFont="0" applyBorder="0" applyProtection="0">
      <alignment horizontal="center" vertical="center"/>
    </xf>
    <xf numFmtId="0" fontId="7" fillId="12" borderId="13" applyNumberFormat="0" applyFont="0" applyBorder="0" applyProtection="0">
      <alignment horizontal="left" vertical="center"/>
    </xf>
    <xf numFmtId="3" fontId="7" fillId="12" borderId="23" applyFont="0" applyProtection="0">
      <alignment horizontal="right" vertical="center"/>
    </xf>
    <xf numFmtId="0" fontId="7" fillId="0" borderId="0"/>
    <xf numFmtId="0" fontId="41" fillId="0" borderId="0" applyNumberFormat="0" applyFill="0" applyBorder="0" applyAlignment="0" applyProtection="0"/>
    <xf numFmtId="43" fontId="1" fillId="0" borderId="0" applyFont="0" applyFill="0" applyBorder="0" applyAlignment="0" applyProtection="0"/>
    <xf numFmtId="0" fontId="7" fillId="2" borderId="0" applyNumberFormat="0" applyBorder="0" applyAlignment="0"/>
    <xf numFmtId="0" fontId="7" fillId="2" borderId="0" applyNumberFormat="0" applyBorder="0" applyAlignment="0"/>
    <xf numFmtId="0" fontId="7" fillId="2" borderId="0" applyNumberFormat="0" applyBorder="0" applyAlignment="0"/>
    <xf numFmtId="0" fontId="50" fillId="0" borderId="0"/>
    <xf numFmtId="0" fontId="7" fillId="2" borderId="0" applyNumberFormat="0" applyBorder="0" applyAlignment="0"/>
    <xf numFmtId="175" fontId="7" fillId="8" borderId="23" applyFont="0" applyAlignment="0">
      <protection locked="0"/>
    </xf>
    <xf numFmtId="43" fontId="7" fillId="0" borderId="0" applyFont="0" applyFill="0" applyBorder="0" applyAlignment="0" applyProtection="0"/>
    <xf numFmtId="0" fontId="7" fillId="0" borderId="0"/>
    <xf numFmtId="43" fontId="1" fillId="0" borderId="0" applyFont="0" applyFill="0" applyBorder="0" applyAlignment="0" applyProtection="0"/>
  </cellStyleXfs>
  <cellXfs count="2069">
    <xf numFmtId="0" fontId="0" fillId="0" borderId="0" xfId="0"/>
    <xf numFmtId="0" fontId="4" fillId="2" borderId="0" xfId="0" applyFont="1" applyFill="1"/>
    <xf numFmtId="0" fontId="5" fillId="2" borderId="0" xfId="0" applyFont="1" applyFill="1"/>
    <xf numFmtId="0" fontId="8" fillId="2" borderId="0" xfId="5" applyFont="1" applyFill="1" applyAlignment="1" applyProtection="1">
      <alignment horizontal="center" wrapText="1"/>
    </xf>
    <xf numFmtId="0" fontId="10" fillId="2" borderId="0" xfId="5" applyFont="1" applyFill="1" applyBorder="1" applyProtection="1"/>
    <xf numFmtId="0" fontId="10" fillId="2" borderId="0" xfId="5" applyFont="1" applyFill="1" applyBorder="1" applyAlignment="1" applyProtection="1">
      <alignment horizontal="center"/>
    </xf>
    <xf numFmtId="0" fontId="5" fillId="2" borderId="0" xfId="0" applyFont="1" applyFill="1" applyProtection="1"/>
    <xf numFmtId="0" fontId="11" fillId="2" borderId="0" xfId="5" applyFont="1" applyFill="1" applyBorder="1" applyAlignment="1" applyProtection="1">
      <alignment horizontal="center"/>
    </xf>
    <xf numFmtId="0" fontId="12" fillId="2" borderId="0" xfId="5" applyFont="1" applyFill="1" applyBorder="1" applyProtection="1"/>
    <xf numFmtId="165" fontId="12" fillId="2" borderId="0" xfId="1" applyNumberFormat="1" applyFont="1" applyFill="1" applyBorder="1" applyProtection="1"/>
    <xf numFmtId="0" fontId="13" fillId="2" borderId="0" xfId="5" applyFont="1" applyFill="1" applyBorder="1" applyProtection="1"/>
    <xf numFmtId="0" fontId="14" fillId="2" borderId="5" xfId="6" applyFont="1" applyFill="1" applyBorder="1" applyAlignment="1" applyProtection="1">
      <alignment horizontal="center" vertical="center" wrapText="1"/>
    </xf>
    <xf numFmtId="0" fontId="14" fillId="2" borderId="8" xfId="6" applyFont="1" applyFill="1" applyBorder="1" applyAlignment="1" applyProtection="1">
      <alignment horizontal="center" vertical="center" wrapText="1"/>
    </xf>
    <xf numFmtId="0" fontId="15" fillId="2" borderId="0" xfId="5" applyFont="1" applyFill="1" applyBorder="1" applyAlignment="1" applyProtection="1">
      <alignment horizontal="left"/>
    </xf>
    <xf numFmtId="166" fontId="14" fillId="5" borderId="15" xfId="1" applyNumberFormat="1" applyFont="1" applyFill="1" applyBorder="1" applyAlignment="1" applyProtection="1">
      <alignment horizontal="right"/>
    </xf>
    <xf numFmtId="166" fontId="7" fillId="3" borderId="15" xfId="1" applyNumberFormat="1" applyFont="1" applyFill="1" applyBorder="1" applyAlignment="1" applyProtection="1">
      <alignment horizontal="right"/>
      <protection locked="0"/>
    </xf>
    <xf numFmtId="0" fontId="13" fillId="2" borderId="0" xfId="5" applyFont="1" applyFill="1" applyBorder="1" applyAlignment="1" applyProtection="1">
      <alignment horizontal="left"/>
    </xf>
    <xf numFmtId="166" fontId="14" fillId="5" borderId="8" xfId="1" applyNumberFormat="1" applyFont="1" applyFill="1" applyBorder="1" applyAlignment="1" applyProtection="1">
      <alignment horizontal="right"/>
    </xf>
    <xf numFmtId="165" fontId="13" fillId="2" borderId="0" xfId="1" applyNumberFormat="1" applyFont="1" applyFill="1" applyBorder="1" applyProtection="1"/>
    <xf numFmtId="166" fontId="13" fillId="2" borderId="0" xfId="5" applyNumberFormat="1" applyFont="1" applyFill="1" applyBorder="1" applyProtection="1"/>
    <xf numFmtId="0" fontId="14" fillId="2" borderId="18" xfId="6" applyFont="1" applyFill="1" applyBorder="1" applyAlignment="1" applyProtection="1">
      <alignment horizontal="center" vertical="center" wrapText="1"/>
    </xf>
    <xf numFmtId="3" fontId="14" fillId="7" borderId="10" xfId="5" applyNumberFormat="1" applyFont="1" applyFill="1" applyBorder="1" applyProtection="1"/>
    <xf numFmtId="167" fontId="14" fillId="5" borderId="20" xfId="1" applyNumberFormat="1" applyFont="1" applyFill="1" applyBorder="1" applyAlignment="1" applyProtection="1">
      <alignment horizontal="right"/>
    </xf>
    <xf numFmtId="167" fontId="14" fillId="5" borderId="21" xfId="1" applyNumberFormat="1" applyFont="1" applyFill="1" applyBorder="1" applyAlignment="1" applyProtection="1">
      <alignment horizontal="right"/>
    </xf>
    <xf numFmtId="168" fontId="5" fillId="2" borderId="0" xfId="2" applyNumberFormat="1" applyFont="1" applyFill="1"/>
    <xf numFmtId="167" fontId="5" fillId="2" borderId="0" xfId="2" applyNumberFormat="1" applyFont="1" applyFill="1"/>
    <xf numFmtId="3" fontId="14" fillId="7" borderId="13" xfId="5" applyNumberFormat="1" applyFont="1" applyFill="1" applyBorder="1" applyProtection="1"/>
    <xf numFmtId="167" fontId="14" fillId="5" borderId="23" xfId="1" applyNumberFormat="1" applyFont="1" applyFill="1" applyBorder="1" applyAlignment="1" applyProtection="1">
      <alignment horizontal="right"/>
    </xf>
    <xf numFmtId="3" fontId="14" fillId="7" borderId="25" xfId="5" applyNumberFormat="1" applyFont="1" applyFill="1" applyBorder="1" applyProtection="1"/>
    <xf numFmtId="167" fontId="14" fillId="5" borderId="26" xfId="1" applyNumberFormat="1" applyFont="1" applyFill="1" applyBorder="1" applyAlignment="1" applyProtection="1">
      <alignment horizontal="right"/>
    </xf>
    <xf numFmtId="165" fontId="10" fillId="2" borderId="0" xfId="1" applyNumberFormat="1" applyFont="1" applyFill="1" applyBorder="1" applyAlignment="1" applyProtection="1">
      <alignment horizontal="center"/>
    </xf>
    <xf numFmtId="0" fontId="15" fillId="2" borderId="27" xfId="5" applyFont="1" applyFill="1" applyBorder="1" applyAlignment="1" applyProtection="1">
      <alignment horizontal="left"/>
    </xf>
    <xf numFmtId="0" fontId="14" fillId="2" borderId="0" xfId="5" applyFont="1" applyFill="1" applyBorder="1" applyProtection="1"/>
    <xf numFmtId="169" fontId="14" fillId="4" borderId="0" xfId="1" applyNumberFormat="1" applyFont="1" applyFill="1" applyBorder="1" applyProtection="1"/>
    <xf numFmtId="167" fontId="7" fillId="9" borderId="8" xfId="7" applyNumberFormat="1" applyFont="1" applyFill="1" applyBorder="1" applyProtection="1">
      <alignment horizontal="right" vertical="center"/>
      <protection locked="0"/>
    </xf>
    <xf numFmtId="0" fontId="17" fillId="2" borderId="0" xfId="0" applyFont="1" applyFill="1" applyAlignment="1" applyProtection="1"/>
    <xf numFmtId="9" fontId="5" fillId="2" borderId="0" xfId="2" applyFont="1" applyFill="1"/>
    <xf numFmtId="0" fontId="5" fillId="0" borderId="0" xfId="0" applyFont="1"/>
    <xf numFmtId="0" fontId="10" fillId="2" borderId="0" xfId="3" applyFont="1" applyFill="1" applyBorder="1" applyAlignment="1" applyProtection="1">
      <alignment horizontal="left"/>
    </xf>
    <xf numFmtId="0" fontId="20" fillId="2" borderId="0" xfId="6" applyFont="1" applyFill="1" applyBorder="1" applyAlignment="1" applyProtection="1">
      <alignment vertical="center" wrapText="1"/>
    </xf>
    <xf numFmtId="0" fontId="20" fillId="2" borderId="0" xfId="6" applyFont="1" applyFill="1" applyBorder="1" applyProtection="1">
      <alignment vertical="center"/>
    </xf>
    <xf numFmtId="0" fontId="7" fillId="2" borderId="0" xfId="6" applyFont="1" applyFill="1" applyBorder="1" applyAlignment="1" applyProtection="1">
      <alignment vertical="center" wrapText="1"/>
    </xf>
    <xf numFmtId="3" fontId="7" fillId="2" borderId="0" xfId="8" applyFont="1" applyBorder="1" applyProtection="1">
      <alignment horizontal="right" vertical="center"/>
    </xf>
    <xf numFmtId="0" fontId="5" fillId="2" borderId="0" xfId="6" applyFont="1" applyFill="1" applyBorder="1" applyProtection="1">
      <alignment vertical="center"/>
    </xf>
    <xf numFmtId="3" fontId="7" fillId="6" borderId="28" xfId="7" applyFont="1" applyFill="1" applyBorder="1" applyProtection="1">
      <alignment horizontal="right" vertical="center"/>
    </xf>
    <xf numFmtId="3" fontId="7" fillId="6" borderId="20" xfId="7" applyFont="1" applyFill="1" applyBorder="1" applyProtection="1">
      <alignment horizontal="right" vertical="center"/>
    </xf>
    <xf numFmtId="3" fontId="7" fillId="3" borderId="23" xfId="7" applyFont="1" applyFill="1" applyBorder="1" applyProtection="1">
      <alignment horizontal="right" vertical="center"/>
      <protection locked="0"/>
    </xf>
    <xf numFmtId="3" fontId="7" fillId="6" borderId="31" xfId="7" applyFont="1" applyFill="1" applyBorder="1" applyProtection="1">
      <alignment horizontal="right" vertical="center"/>
    </xf>
    <xf numFmtId="3" fontId="7" fillId="6" borderId="32" xfId="7" applyFont="1" applyFill="1" applyBorder="1" applyProtection="1">
      <alignment horizontal="right" vertical="center"/>
    </xf>
    <xf numFmtId="3" fontId="7" fillId="6" borderId="12" xfId="7" applyFont="1" applyFill="1" applyBorder="1" applyProtection="1">
      <alignment horizontal="right" vertical="center"/>
    </xf>
    <xf numFmtId="3" fontId="7" fillId="6" borderId="23" xfId="8" applyFont="1" applyFill="1" applyBorder="1" applyAlignment="1" applyProtection="1">
      <alignment horizontal="right" vertical="center"/>
    </xf>
    <xf numFmtId="3" fontId="7" fillId="6" borderId="31" xfId="8" applyFont="1" applyFill="1" applyBorder="1" applyAlignment="1" applyProtection="1">
      <alignment horizontal="right" vertical="center"/>
    </xf>
    <xf numFmtId="3" fontId="6" fillId="6" borderId="32" xfId="7" applyFont="1" applyFill="1" applyBorder="1" applyProtection="1">
      <alignment horizontal="right" vertical="center"/>
    </xf>
    <xf numFmtId="3" fontId="7" fillId="9" borderId="13" xfId="7" applyFont="1" applyFill="1" applyBorder="1" applyProtection="1">
      <alignment horizontal="right" vertical="center"/>
      <protection locked="0"/>
    </xf>
    <xf numFmtId="3" fontId="7" fillId="3" borderId="33" xfId="7" applyFont="1" applyFill="1" applyBorder="1" applyProtection="1">
      <alignment horizontal="right" vertical="center"/>
      <protection locked="0"/>
    </xf>
    <xf numFmtId="3" fontId="7" fillId="6" borderId="34" xfId="7" applyFont="1" applyFill="1" applyBorder="1" applyProtection="1">
      <alignment horizontal="right" vertical="center"/>
    </xf>
    <xf numFmtId="3" fontId="7" fillId="5" borderId="15" xfId="7" applyFont="1" applyFill="1" applyBorder="1" applyProtection="1">
      <alignment horizontal="right" vertical="center"/>
    </xf>
    <xf numFmtId="3" fontId="7" fillId="6" borderId="28" xfId="8" applyFont="1" applyFill="1" applyBorder="1" applyAlignment="1" applyProtection="1">
      <alignment horizontal="right" vertical="center"/>
    </xf>
    <xf numFmtId="3" fontId="7" fillId="5" borderId="30" xfId="8" applyFont="1" applyFill="1" applyBorder="1" applyAlignment="1" applyProtection="1">
      <alignment horizontal="right" vertical="center"/>
    </xf>
    <xf numFmtId="3" fontId="14" fillId="5" borderId="4" xfId="8" applyFont="1" applyFill="1" applyBorder="1" applyAlignment="1" applyProtection="1">
      <alignment horizontal="right" vertical="center"/>
    </xf>
    <xf numFmtId="0" fontId="22" fillId="2" borderId="0" xfId="6" applyFont="1" applyFill="1" applyBorder="1" applyAlignment="1" applyProtection="1">
      <alignment horizontal="left" vertical="center" wrapText="1"/>
    </xf>
    <xf numFmtId="0" fontId="5" fillId="2" borderId="0" xfId="6" applyFont="1" applyFill="1" applyBorder="1" applyAlignment="1" applyProtection="1">
      <alignment vertical="center"/>
    </xf>
    <xf numFmtId="3" fontId="7" fillId="5" borderId="21" xfId="8" applyFont="1" applyFill="1" applyBorder="1" applyAlignment="1" applyProtection="1">
      <alignment horizontal="right" vertical="center"/>
    </xf>
    <xf numFmtId="3" fontId="7" fillId="5" borderId="35" xfId="7" applyFont="1" applyFill="1" applyBorder="1" applyProtection="1">
      <alignment horizontal="right" vertical="center"/>
    </xf>
    <xf numFmtId="3" fontId="7" fillId="7" borderId="23" xfId="7" applyFont="1" applyFill="1" applyBorder="1" applyProtection="1">
      <alignment horizontal="right" vertical="center"/>
    </xf>
    <xf numFmtId="3" fontId="7" fillId="11" borderId="28" xfId="7" applyFont="1" applyFill="1" applyBorder="1" applyProtection="1">
      <alignment horizontal="right" vertical="center"/>
    </xf>
    <xf numFmtId="3" fontId="7" fillId="10" borderId="15" xfId="7" applyFont="1" applyFill="1" applyBorder="1" applyProtection="1">
      <alignment horizontal="right" vertical="center"/>
      <protection locked="0"/>
    </xf>
    <xf numFmtId="3" fontId="7" fillId="11" borderId="28" xfId="8" applyFont="1" applyFill="1" applyBorder="1" applyAlignment="1" applyProtection="1">
      <alignment horizontal="right" vertical="center"/>
    </xf>
    <xf numFmtId="3" fontId="7" fillId="5" borderId="15" xfId="8" applyFont="1" applyFill="1" applyBorder="1" applyAlignment="1" applyProtection="1">
      <alignment horizontal="right" vertical="center"/>
    </xf>
    <xf numFmtId="3" fontId="7" fillId="11" borderId="36" xfId="11" applyFont="1" applyFill="1" applyBorder="1" applyAlignment="1" applyProtection="1">
      <alignment horizontal="right" vertical="center"/>
    </xf>
    <xf numFmtId="3" fontId="7" fillId="5" borderId="4" xfId="11" applyFont="1" applyFill="1" applyBorder="1" applyAlignment="1" applyProtection="1">
      <alignment horizontal="right" vertical="center"/>
    </xf>
    <xf numFmtId="3" fontId="14" fillId="5" borderId="4" xfId="11" applyFont="1" applyFill="1" applyBorder="1" applyAlignment="1" applyProtection="1">
      <alignment horizontal="right" vertical="center"/>
    </xf>
    <xf numFmtId="0" fontId="7" fillId="2" borderId="0" xfId="9" applyFont="1" applyFill="1" applyBorder="1" applyAlignment="1" applyProtection="1">
      <alignment vertical="center" wrapText="1"/>
    </xf>
    <xf numFmtId="0" fontId="14" fillId="2" borderId="0" xfId="10" applyFont="1" applyFill="1" applyBorder="1" applyAlignment="1" applyProtection="1">
      <alignment vertical="center" wrapText="1"/>
    </xf>
    <xf numFmtId="3" fontId="7" fillId="2" borderId="27" xfId="11" applyFont="1" applyFill="1" applyBorder="1" applyAlignment="1" applyProtection="1">
      <alignment horizontal="right" vertical="center"/>
    </xf>
    <xf numFmtId="3" fontId="7" fillId="2" borderId="0" xfId="11" applyFont="1" applyFill="1" applyBorder="1" applyAlignment="1" applyProtection="1">
      <alignment horizontal="right" vertical="center"/>
    </xf>
    <xf numFmtId="0" fontId="10" fillId="2" borderId="0" xfId="6" applyFont="1" applyFill="1" applyBorder="1" applyAlignment="1" applyProtection="1">
      <alignment horizontal="left"/>
    </xf>
    <xf numFmtId="0" fontId="10" fillId="2" borderId="0" xfId="3" applyFont="1" applyFill="1" applyBorder="1" applyProtection="1"/>
    <xf numFmtId="3" fontId="7" fillId="5" borderId="35" xfId="8" applyFont="1" applyFill="1" applyBorder="1" applyAlignment="1" applyProtection="1">
      <alignment horizontal="right" vertical="center"/>
    </xf>
    <xf numFmtId="3" fontId="7" fillId="6" borderId="20" xfId="8" applyFont="1" applyFill="1" applyBorder="1" applyAlignment="1" applyProtection="1">
      <alignment horizontal="right" vertical="center"/>
    </xf>
    <xf numFmtId="3" fontId="7" fillId="6" borderId="12" xfId="8" applyFont="1" applyFill="1" applyBorder="1" applyAlignment="1" applyProtection="1">
      <alignment horizontal="right" vertical="center"/>
    </xf>
    <xf numFmtId="3" fontId="7" fillId="6" borderId="34" xfId="8" applyFont="1" applyFill="1" applyBorder="1" applyAlignment="1" applyProtection="1">
      <alignment horizontal="right" vertical="center"/>
    </xf>
    <xf numFmtId="3" fontId="7" fillId="5" borderId="37" xfId="8" applyFont="1" applyFill="1" applyBorder="1" applyAlignment="1" applyProtection="1">
      <alignment horizontal="right" vertical="center"/>
    </xf>
    <xf numFmtId="0" fontId="5" fillId="2" borderId="0" xfId="0" applyNumberFormat="1" applyFont="1" applyFill="1" applyBorder="1" applyAlignment="1" applyProtection="1">
      <alignment vertical="center"/>
    </xf>
    <xf numFmtId="0" fontId="5" fillId="2" borderId="0" xfId="0" applyNumberFormat="1" applyFont="1" applyFill="1" applyBorder="1" applyAlignment="1" applyProtection="1">
      <alignment vertical="center" wrapText="1"/>
    </xf>
    <xf numFmtId="0" fontId="23" fillId="0" borderId="0" xfId="0" applyFont="1"/>
    <xf numFmtId="3" fontId="7" fillId="6" borderId="20" xfId="7" applyFont="1" applyFill="1" applyBorder="1" applyProtection="1">
      <alignment horizontal="right" vertical="center"/>
      <protection locked="0"/>
    </xf>
    <xf numFmtId="3" fontId="6" fillId="5" borderId="12" xfId="8" applyFont="1" applyFill="1" applyBorder="1" applyAlignment="1" applyProtection="1">
      <alignment horizontal="right" vertical="center"/>
    </xf>
    <xf numFmtId="3" fontId="7" fillId="3" borderId="23" xfId="7" applyNumberFormat="1" applyFont="1" applyFill="1" applyBorder="1" applyProtection="1">
      <alignment horizontal="right" vertical="center"/>
      <protection locked="0"/>
    </xf>
    <xf numFmtId="3" fontId="6" fillId="6" borderId="31" xfId="7" applyFont="1" applyFill="1" applyBorder="1" applyProtection="1">
      <alignment horizontal="right" vertical="center"/>
    </xf>
    <xf numFmtId="3" fontId="6" fillId="6" borderId="12" xfId="7" applyFont="1" applyFill="1" applyBorder="1" applyProtection="1">
      <alignment horizontal="right" vertical="center"/>
    </xf>
    <xf numFmtId="3" fontId="6" fillId="6" borderId="31" xfId="8" applyFont="1" applyFill="1" applyBorder="1" applyAlignment="1" applyProtection="1">
      <alignment horizontal="right" vertical="center"/>
    </xf>
    <xf numFmtId="3" fontId="7" fillId="13" borderId="23" xfId="7" applyFont="1" applyFill="1" applyBorder="1" applyProtection="1">
      <alignment horizontal="right" vertical="center"/>
    </xf>
    <xf numFmtId="3" fontId="6" fillId="13" borderId="12" xfId="8" applyFont="1" applyFill="1" applyBorder="1" applyAlignment="1" applyProtection="1">
      <alignment horizontal="right" vertical="center"/>
    </xf>
    <xf numFmtId="3" fontId="6" fillId="5" borderId="15" xfId="8" applyFont="1" applyFill="1" applyBorder="1" applyAlignment="1" applyProtection="1">
      <alignment horizontal="right" vertical="center"/>
    </xf>
    <xf numFmtId="3" fontId="7" fillId="6" borderId="23" xfId="7" applyFont="1" applyFill="1" applyBorder="1" applyProtection="1">
      <alignment horizontal="right" vertical="center"/>
      <protection locked="0"/>
    </xf>
    <xf numFmtId="3" fontId="6" fillId="6" borderId="15" xfId="7" applyFont="1" applyFill="1" applyBorder="1" applyProtection="1">
      <alignment horizontal="right" vertical="center"/>
    </xf>
    <xf numFmtId="3" fontId="7" fillId="3" borderId="20" xfId="7" applyFont="1" applyFill="1" applyBorder="1" applyProtection="1">
      <alignment horizontal="right" vertical="center"/>
      <protection locked="0"/>
    </xf>
    <xf numFmtId="3" fontId="6" fillId="5" borderId="12" xfId="8" applyFont="1" applyFill="1" applyBorder="1" applyAlignment="1" applyProtection="1">
      <alignment horizontal="right" vertical="center" wrapText="1"/>
    </xf>
    <xf numFmtId="3" fontId="6" fillId="5" borderId="32" xfId="8" applyFont="1" applyFill="1" applyBorder="1" applyAlignment="1" applyProtection="1">
      <alignment horizontal="right" vertical="center" wrapText="1"/>
    </xf>
    <xf numFmtId="3" fontId="7" fillId="6" borderId="33" xfId="7" applyFont="1" applyFill="1" applyBorder="1" applyProtection="1">
      <alignment horizontal="right" vertical="center"/>
      <protection locked="0"/>
    </xf>
    <xf numFmtId="3" fontId="6" fillId="6" borderId="12" xfId="8" applyFont="1" applyFill="1" applyBorder="1" applyAlignment="1" applyProtection="1">
      <alignment horizontal="right" vertical="center"/>
    </xf>
    <xf numFmtId="3" fontId="6" fillId="5" borderId="37" xfId="8" applyFont="1" applyFill="1" applyBorder="1" applyAlignment="1" applyProtection="1">
      <alignment horizontal="right" vertical="center"/>
    </xf>
    <xf numFmtId="3" fontId="7" fillId="3" borderId="13" xfId="7" applyFont="1" applyFill="1" applyBorder="1" applyProtection="1">
      <alignment horizontal="right" vertical="center"/>
      <protection locked="0"/>
    </xf>
    <xf numFmtId="3" fontId="6" fillId="5" borderId="23" xfId="7" applyFont="1" applyFill="1" applyBorder="1" applyProtection="1">
      <alignment horizontal="right" vertical="center"/>
    </xf>
    <xf numFmtId="3" fontId="6" fillId="6" borderId="21" xfId="7" applyFont="1" applyFill="1" applyBorder="1" applyProtection="1">
      <alignment horizontal="right" vertical="center"/>
    </xf>
    <xf numFmtId="3" fontId="7" fillId="6" borderId="13" xfId="7" applyFont="1" applyFill="1" applyBorder="1" applyProtection="1">
      <alignment horizontal="right" vertical="center"/>
    </xf>
    <xf numFmtId="3" fontId="6" fillId="5" borderId="32" xfId="7" applyFont="1" applyFill="1" applyBorder="1" applyProtection="1">
      <alignment horizontal="right" vertical="center"/>
    </xf>
    <xf numFmtId="3" fontId="7" fillId="3" borderId="34" xfId="7" applyFont="1" applyFill="1" applyBorder="1" applyProtection="1">
      <alignment horizontal="right" vertical="center"/>
      <protection locked="0"/>
    </xf>
    <xf numFmtId="3" fontId="6" fillId="5" borderId="15" xfId="7" applyFont="1" applyFill="1" applyBorder="1" applyProtection="1">
      <alignment horizontal="right" vertical="center"/>
    </xf>
    <xf numFmtId="3" fontId="7" fillId="5" borderId="39" xfId="6" applyNumberFormat="1" applyFont="1" applyFill="1" applyBorder="1" applyAlignment="1">
      <alignment horizontal="right" vertical="center" wrapText="1"/>
    </xf>
    <xf numFmtId="0" fontId="20" fillId="2" borderId="0" xfId="6" applyFont="1" applyFill="1" applyBorder="1" applyAlignment="1">
      <alignment vertical="center" wrapText="1"/>
    </xf>
    <xf numFmtId="0" fontId="20" fillId="2" borderId="0" xfId="6" applyFont="1" applyFill="1" applyBorder="1">
      <alignment vertical="center"/>
    </xf>
    <xf numFmtId="0" fontId="5" fillId="2" borderId="0" xfId="6" applyFont="1" applyFill="1" applyBorder="1" applyAlignment="1">
      <alignment vertical="center"/>
    </xf>
    <xf numFmtId="0" fontId="10" fillId="2" borderId="0" xfId="6" applyFont="1" applyFill="1" applyBorder="1" applyAlignment="1" applyProtection="1">
      <alignment vertical="center"/>
    </xf>
    <xf numFmtId="3" fontId="7" fillId="5" borderId="37" xfId="8" applyFont="1" applyFill="1" applyBorder="1" applyAlignment="1" applyProtection="1">
      <alignment horizontal="right" vertical="center" wrapText="1"/>
    </xf>
    <xf numFmtId="3" fontId="7" fillId="5" borderId="12" xfId="8" applyFont="1" applyFill="1" applyBorder="1" applyAlignment="1" applyProtection="1">
      <alignment horizontal="right" vertical="center"/>
    </xf>
    <xf numFmtId="3" fontId="7" fillId="5" borderId="32" xfId="7" applyFont="1" applyFill="1" applyBorder="1" applyProtection="1">
      <alignment horizontal="right" vertical="center"/>
    </xf>
    <xf numFmtId="3" fontId="7" fillId="6" borderId="15" xfId="7" applyFont="1" applyFill="1" applyBorder="1" applyProtection="1">
      <alignment horizontal="right" vertical="center"/>
    </xf>
    <xf numFmtId="0" fontId="14" fillId="11" borderId="28" xfId="6" applyFont="1" applyFill="1" applyBorder="1" applyAlignment="1" applyProtection="1">
      <alignment horizontal="center" wrapText="1"/>
    </xf>
    <xf numFmtId="3" fontId="7" fillId="5" borderId="32" xfId="6" applyNumberFormat="1" applyFont="1" applyFill="1" applyBorder="1" applyAlignment="1" applyProtection="1">
      <alignment horizontal="right" vertical="center" wrapText="1"/>
    </xf>
    <xf numFmtId="0" fontId="14" fillId="4" borderId="0" xfId="6" applyFont="1" applyFill="1" applyBorder="1" applyAlignment="1" applyProtection="1">
      <alignment horizontal="left" vertical="center" wrapText="1"/>
    </xf>
    <xf numFmtId="0" fontId="14" fillId="2" borderId="0" xfId="6" applyFont="1" applyFill="1" applyBorder="1" applyAlignment="1" applyProtection="1">
      <alignment horizontal="center" wrapText="1"/>
    </xf>
    <xf numFmtId="3" fontId="14" fillId="2" borderId="0" xfId="6" applyNumberFormat="1" applyFont="1" applyFill="1" applyBorder="1" applyAlignment="1" applyProtection="1">
      <alignment horizontal="right" vertical="center" wrapText="1"/>
    </xf>
    <xf numFmtId="0" fontId="5" fillId="2" borderId="0" xfId="0" applyNumberFormat="1" applyFont="1" applyFill="1" applyAlignment="1" applyProtection="1">
      <alignment vertical="center" wrapText="1"/>
    </xf>
    <xf numFmtId="0" fontId="5" fillId="2" borderId="0" xfId="0" applyNumberFormat="1" applyFont="1" applyFill="1" applyAlignment="1" applyProtection="1">
      <alignment vertical="center"/>
    </xf>
    <xf numFmtId="3" fontId="7" fillId="6" borderId="20" xfId="7" applyNumberFormat="1" applyFont="1" applyFill="1" applyBorder="1" applyProtection="1">
      <alignment horizontal="right" vertical="center"/>
    </xf>
    <xf numFmtId="3" fontId="7" fillId="5" borderId="37" xfId="8" applyNumberFormat="1" applyFont="1" applyFill="1" applyBorder="1" applyAlignment="1" applyProtection="1">
      <alignment horizontal="right" vertical="center"/>
    </xf>
    <xf numFmtId="3" fontId="7" fillId="6" borderId="31" xfId="8" applyNumberFormat="1" applyFont="1" applyFill="1" applyBorder="1" applyAlignment="1" applyProtection="1">
      <alignment horizontal="right" vertical="center"/>
    </xf>
    <xf numFmtId="3" fontId="7" fillId="6" borderId="32" xfId="7" applyNumberFormat="1" applyFont="1" applyFill="1" applyBorder="1" applyProtection="1">
      <alignment horizontal="right" vertical="center"/>
    </xf>
    <xf numFmtId="3" fontId="7" fillId="6" borderId="12" xfId="7" applyNumberFormat="1" applyFont="1" applyFill="1" applyBorder="1" applyProtection="1">
      <alignment horizontal="right" vertical="center"/>
    </xf>
    <xf numFmtId="3" fontId="7" fillId="6" borderId="23" xfId="7" applyNumberFormat="1" applyFont="1" applyFill="1" applyBorder="1" applyProtection="1">
      <alignment horizontal="right" vertical="center"/>
    </xf>
    <xf numFmtId="3" fontId="7" fillId="5" borderId="37" xfId="8" applyNumberFormat="1" applyFont="1" applyFill="1" applyBorder="1" applyAlignment="1" applyProtection="1">
      <alignment horizontal="right" vertical="center" wrapText="1"/>
    </xf>
    <xf numFmtId="3" fontId="7" fillId="6" borderId="31" xfId="7" applyNumberFormat="1" applyFont="1" applyFill="1" applyBorder="1" applyProtection="1">
      <alignment horizontal="right" vertical="center"/>
    </xf>
    <xf numFmtId="3" fontId="7" fillId="6" borderId="12" xfId="8" applyNumberFormat="1" applyFont="1" applyFill="1" applyBorder="1" applyAlignment="1" applyProtection="1">
      <alignment horizontal="right" vertical="center"/>
    </xf>
    <xf numFmtId="3" fontId="7" fillId="5" borderId="12" xfId="8" applyNumberFormat="1" applyFont="1" applyFill="1" applyBorder="1" applyAlignment="1" applyProtection="1">
      <alignment horizontal="right" vertical="center"/>
    </xf>
    <xf numFmtId="3" fontId="7" fillId="6" borderId="13" xfId="7" applyNumberFormat="1" applyFont="1" applyFill="1" applyBorder="1" applyProtection="1">
      <alignment horizontal="right" vertical="center"/>
    </xf>
    <xf numFmtId="3" fontId="7" fillId="5" borderId="31" xfId="8" applyNumberFormat="1" applyFont="1" applyFill="1" applyBorder="1" applyAlignment="1" applyProtection="1">
      <alignment horizontal="right" vertical="center"/>
    </xf>
    <xf numFmtId="3" fontId="14" fillId="5" borderId="15" xfId="6" applyNumberFormat="1" applyFont="1" applyFill="1" applyBorder="1" applyAlignment="1" applyProtection="1">
      <alignment horizontal="right" vertical="center" wrapText="1"/>
    </xf>
    <xf numFmtId="0" fontId="5" fillId="2" borderId="0" xfId="0" applyFont="1" applyFill="1" applyBorder="1" applyProtection="1"/>
    <xf numFmtId="0" fontId="5" fillId="4" borderId="0" xfId="0" applyFont="1" applyFill="1"/>
    <xf numFmtId="0" fontId="8" fillId="4" borderId="0" xfId="5" applyFont="1" applyFill="1" applyAlignment="1" applyProtection="1">
      <alignment horizontal="center"/>
    </xf>
    <xf numFmtId="0" fontId="5" fillId="4" borderId="0" xfId="0" applyNumberFormat="1" applyFont="1" applyFill="1"/>
    <xf numFmtId="0" fontId="8" fillId="4" borderId="0" xfId="5" applyFont="1" applyFill="1" applyAlignment="1" applyProtection="1">
      <alignment horizontal="center" wrapText="1"/>
    </xf>
    <xf numFmtId="0" fontId="29" fillId="4" borderId="0" xfId="0" applyNumberFormat="1" applyFont="1" applyFill="1"/>
    <xf numFmtId="0" fontId="7" fillId="6" borderId="31" xfId="9" applyFont="1" applyBorder="1" applyAlignment="1" applyProtection="1">
      <alignment vertical="center" wrapText="1"/>
    </xf>
    <xf numFmtId="49" fontId="6" fillId="10" borderId="14" xfId="11" applyNumberFormat="1" applyFont="1" applyFill="1" applyBorder="1" applyAlignment="1" applyProtection="1">
      <alignment horizontal="center" vertical="center" wrapText="1"/>
      <protection locked="0"/>
    </xf>
    <xf numFmtId="49" fontId="7" fillId="10" borderId="23" xfId="11" applyNumberFormat="1" applyFont="1" applyFill="1" applyBorder="1" applyAlignment="1" applyProtection="1">
      <alignment horizontal="center" vertical="center" wrapText="1"/>
      <protection locked="0"/>
    </xf>
    <xf numFmtId="49" fontId="5" fillId="10" borderId="14" xfId="11" applyNumberFormat="1" applyFont="1" applyFill="1" applyBorder="1" applyAlignment="1" applyProtection="1">
      <alignment horizontal="center" vertical="center" wrapText="1"/>
      <protection locked="0"/>
    </xf>
    <xf numFmtId="0" fontId="5" fillId="10" borderId="0" xfId="0" applyFont="1" applyFill="1"/>
    <xf numFmtId="0" fontId="7" fillId="6" borderId="32" xfId="9" applyFont="1" applyBorder="1" applyAlignment="1" applyProtection="1">
      <alignment vertical="center" wrapText="1"/>
    </xf>
    <xf numFmtId="0" fontId="7" fillId="6" borderId="17" xfId="9" applyFont="1" applyBorder="1" applyAlignment="1" applyProtection="1">
      <alignment vertical="center" wrapText="1"/>
    </xf>
    <xf numFmtId="0" fontId="7" fillId="4" borderId="0" xfId="6" applyFont="1" applyFill="1" applyBorder="1" applyAlignment="1">
      <alignment horizontal="left" vertical="center" wrapText="1" indent="2"/>
    </xf>
    <xf numFmtId="0" fontId="14" fillId="2" borderId="0" xfId="6" applyFont="1" applyFill="1" applyBorder="1" applyAlignment="1">
      <alignment horizontal="center" vertical="center" wrapText="1"/>
    </xf>
    <xf numFmtId="3" fontId="13" fillId="2" borderId="0" xfId="11" applyFont="1" applyFill="1" applyBorder="1" applyAlignment="1" applyProtection="1">
      <alignment horizontal="center" vertical="center" wrapText="1"/>
      <protection locked="0"/>
    </xf>
    <xf numFmtId="3" fontId="7" fillId="10" borderId="14" xfId="7" applyFont="1" applyFill="1" applyBorder="1">
      <alignment horizontal="right" vertical="center"/>
      <protection locked="0"/>
    </xf>
    <xf numFmtId="3" fontId="7" fillId="10" borderId="23" xfId="7" applyFont="1" applyFill="1" applyBorder="1" applyProtection="1">
      <alignment horizontal="right" vertical="center"/>
      <protection locked="0"/>
    </xf>
    <xf numFmtId="3" fontId="7" fillId="10" borderId="23" xfId="7" applyFont="1" applyFill="1" applyBorder="1">
      <alignment horizontal="right" vertical="center"/>
      <protection locked="0"/>
    </xf>
    <xf numFmtId="3" fontId="7" fillId="10" borderId="11" xfId="7" applyFont="1" applyFill="1" applyBorder="1">
      <alignment horizontal="right" vertical="center"/>
      <protection locked="0"/>
    </xf>
    <xf numFmtId="3" fontId="7" fillId="10" borderId="20" xfId="7" applyFont="1" applyFill="1" applyBorder="1" applyProtection="1">
      <alignment horizontal="right" vertical="center"/>
      <protection locked="0"/>
    </xf>
    <xf numFmtId="3" fontId="7" fillId="10" borderId="20" xfId="7" applyFont="1" applyFill="1" applyBorder="1">
      <alignment horizontal="right" vertical="center"/>
      <protection locked="0"/>
    </xf>
    <xf numFmtId="3" fontId="7" fillId="10" borderId="14" xfId="7" applyFont="1" applyFill="1" applyBorder="1" applyProtection="1">
      <alignment horizontal="right" vertical="center"/>
      <protection locked="0"/>
    </xf>
    <xf numFmtId="3" fontId="7" fillId="10" borderId="11" xfId="7" applyFont="1" applyFill="1" applyBorder="1" applyProtection="1">
      <alignment horizontal="right" vertical="center"/>
      <protection locked="0"/>
    </xf>
    <xf numFmtId="0" fontId="7" fillId="6" borderId="39" xfId="9" applyFont="1" applyBorder="1" applyAlignment="1" applyProtection="1">
      <alignment vertical="center" wrapText="1"/>
    </xf>
    <xf numFmtId="3" fontId="7" fillId="5" borderId="14" xfId="8" applyFont="1" applyFill="1" applyBorder="1" applyAlignment="1">
      <alignment horizontal="right" vertical="center"/>
    </xf>
    <xf numFmtId="3" fontId="7" fillId="5" borderId="23" xfId="8" applyFont="1" applyFill="1" applyBorder="1" applyAlignment="1">
      <alignment horizontal="right" vertical="center"/>
    </xf>
    <xf numFmtId="0" fontId="7" fillId="4" borderId="0" xfId="6" applyFont="1" applyFill="1" applyBorder="1" applyAlignment="1" applyProtection="1">
      <alignment vertical="center" wrapText="1"/>
    </xf>
    <xf numFmtId="3" fontId="7" fillId="2" borderId="0" xfId="8" applyFont="1" applyFill="1" applyBorder="1" applyAlignment="1">
      <alignment horizontal="right" vertical="center"/>
    </xf>
    <xf numFmtId="3" fontId="14" fillId="7" borderId="44" xfId="11" applyFont="1" applyFill="1" applyBorder="1" applyProtection="1">
      <alignment horizontal="right" vertical="center"/>
    </xf>
    <xf numFmtId="3" fontId="14" fillId="7" borderId="8" xfId="11" applyFont="1" applyFill="1" applyBorder="1" applyProtection="1">
      <alignment horizontal="right" vertical="center"/>
    </xf>
    <xf numFmtId="3" fontId="14" fillId="7" borderId="17" xfId="11" applyFont="1" applyFill="1" applyBorder="1" applyProtection="1">
      <alignment horizontal="right" vertical="center"/>
    </xf>
    <xf numFmtId="3" fontId="14" fillId="2" borderId="0" xfId="11" applyFont="1" applyFill="1" applyBorder="1" applyProtection="1">
      <alignment horizontal="right" vertical="center"/>
    </xf>
    <xf numFmtId="0" fontId="30" fillId="4" borderId="0" xfId="4" applyNumberFormat="1" applyFont="1" applyFill="1" applyAlignment="1" applyProtection="1">
      <alignment horizontal="left"/>
    </xf>
    <xf numFmtId="3" fontId="14" fillId="4" borderId="0" xfId="11" applyFont="1" applyFill="1" applyBorder="1" applyProtection="1">
      <alignment horizontal="right" vertical="center"/>
    </xf>
    <xf numFmtId="0" fontId="7" fillId="2" borderId="0" xfId="0" applyNumberFormat="1" applyFont="1" applyFill="1" applyBorder="1" applyAlignment="1">
      <alignment wrapText="1"/>
    </xf>
    <xf numFmtId="0" fontId="5" fillId="2" borderId="0" xfId="0" applyNumberFormat="1" applyFont="1" applyFill="1" applyAlignment="1">
      <alignment vertical="center"/>
    </xf>
    <xf numFmtId="0" fontId="7" fillId="2" borderId="0" xfId="9" applyNumberFormat="1" applyFont="1" applyFill="1" applyBorder="1" applyAlignment="1" applyProtection="1">
      <alignment horizontal="left" vertical="top" wrapText="1"/>
    </xf>
    <xf numFmtId="0" fontId="5" fillId="2" borderId="0" xfId="6" applyFont="1" applyFill="1" applyBorder="1">
      <alignment vertical="center"/>
    </xf>
    <xf numFmtId="0" fontId="23" fillId="4" borderId="0" xfId="0" applyFont="1" applyFill="1"/>
    <xf numFmtId="0" fontId="23" fillId="4" borderId="0" xfId="0" applyFont="1" applyFill="1" applyProtection="1"/>
    <xf numFmtId="3" fontId="32" fillId="7" borderId="8" xfId="0" applyNumberFormat="1" applyFont="1" applyFill="1" applyBorder="1" applyAlignment="1" applyProtection="1">
      <alignment horizontal="right" vertical="center"/>
    </xf>
    <xf numFmtId="0" fontId="32" fillId="4" borderId="0" xfId="0" applyFont="1" applyFill="1" applyBorder="1" applyAlignment="1" applyProtection="1">
      <alignment vertical="center"/>
    </xf>
    <xf numFmtId="3" fontId="32" fillId="4" borderId="0" xfId="0" applyNumberFormat="1" applyFont="1" applyFill="1" applyBorder="1" applyAlignment="1" applyProtection="1">
      <alignment horizontal="right" vertical="center"/>
    </xf>
    <xf numFmtId="0" fontId="23" fillId="4" borderId="0" xfId="0" applyFont="1" applyFill="1" applyBorder="1" applyProtection="1"/>
    <xf numFmtId="3" fontId="33" fillId="7" borderId="12" xfId="0" applyNumberFormat="1" applyFont="1" applyFill="1" applyBorder="1" applyAlignment="1" applyProtection="1">
      <alignment horizontal="right" vertical="center"/>
    </xf>
    <xf numFmtId="3" fontId="33" fillId="7" borderId="15" xfId="0" applyNumberFormat="1" applyFont="1" applyFill="1" applyBorder="1" applyAlignment="1" applyProtection="1">
      <alignment horizontal="right" vertical="center"/>
    </xf>
    <xf numFmtId="3" fontId="33" fillId="7" borderId="31" xfId="0" applyNumberFormat="1" applyFont="1" applyFill="1" applyBorder="1" applyAlignment="1" applyProtection="1">
      <alignment horizontal="right" vertical="center"/>
    </xf>
    <xf numFmtId="3" fontId="32" fillId="7" borderId="18" xfId="0" applyNumberFormat="1" applyFont="1" applyFill="1" applyBorder="1" applyAlignment="1" applyProtection="1">
      <alignment horizontal="right" vertical="center"/>
    </xf>
    <xf numFmtId="0" fontId="8" fillId="4" borderId="0" xfId="5" applyFont="1" applyFill="1" applyAlignment="1" applyProtection="1">
      <alignment wrapText="1"/>
    </xf>
    <xf numFmtId="0" fontId="33" fillId="4" borderId="0" xfId="0" applyFont="1" applyFill="1" applyProtection="1"/>
    <xf numFmtId="0" fontId="33" fillId="4" borderId="0" xfId="0" applyFont="1" applyFill="1"/>
    <xf numFmtId="0" fontId="33" fillId="4" borderId="0" xfId="0" applyFont="1" applyFill="1" applyAlignment="1" applyProtection="1">
      <alignment horizontal="center" wrapText="1"/>
    </xf>
    <xf numFmtId="9" fontId="33" fillId="7" borderId="27" xfId="0" applyNumberFormat="1" applyFont="1" applyFill="1" applyBorder="1" applyAlignment="1" applyProtection="1">
      <alignment horizontal="center" vertical="center"/>
    </xf>
    <xf numFmtId="3" fontId="32" fillId="7" borderId="43" xfId="0" applyNumberFormat="1" applyFont="1" applyFill="1" applyBorder="1" applyAlignment="1" applyProtection="1">
      <alignment horizontal="right" vertical="center"/>
    </xf>
    <xf numFmtId="3" fontId="32" fillId="7" borderId="47" xfId="0" applyNumberFormat="1" applyFont="1" applyFill="1" applyBorder="1" applyAlignment="1" applyProtection="1">
      <alignment horizontal="right" vertical="center"/>
    </xf>
    <xf numFmtId="0" fontId="33" fillId="4" borderId="0" xfId="0" applyFont="1" applyFill="1" applyAlignment="1" applyProtection="1">
      <alignment horizontal="center"/>
    </xf>
    <xf numFmtId="9" fontId="33" fillId="7" borderId="26" xfId="0" applyNumberFormat="1" applyFont="1" applyFill="1" applyBorder="1" applyAlignment="1" applyProtection="1">
      <alignment horizontal="center" vertical="center"/>
    </xf>
    <xf numFmtId="3" fontId="32" fillId="7" borderId="26" xfId="0" applyNumberFormat="1" applyFont="1" applyFill="1" applyBorder="1" applyAlignment="1" applyProtection="1">
      <alignment horizontal="right" vertical="center"/>
    </xf>
    <xf numFmtId="3" fontId="32" fillId="7" borderId="39" xfId="0" applyNumberFormat="1" applyFont="1" applyFill="1" applyBorder="1" applyAlignment="1" applyProtection="1">
      <alignment horizontal="right" vertical="center"/>
    </xf>
    <xf numFmtId="0" fontId="5" fillId="4" borderId="0" xfId="0" applyNumberFormat="1" applyFont="1" applyFill="1" applyProtection="1"/>
    <xf numFmtId="0" fontId="23" fillId="4" borderId="0" xfId="0" applyNumberFormat="1" applyFont="1" applyFill="1" applyProtection="1"/>
    <xf numFmtId="0" fontId="31" fillId="4" borderId="0" xfId="0" applyNumberFormat="1" applyFont="1" applyFill="1" applyProtection="1"/>
    <xf numFmtId="0" fontId="14" fillId="4" borderId="0" xfId="6" applyFont="1" applyFill="1" applyBorder="1" applyAlignment="1" applyProtection="1">
      <alignment wrapText="1"/>
    </xf>
    <xf numFmtId="0" fontId="0" fillId="4" borderId="0" xfId="0" applyFill="1" applyBorder="1" applyAlignment="1" applyProtection="1">
      <alignment wrapText="1"/>
    </xf>
    <xf numFmtId="0" fontId="33" fillId="4" borderId="0" xfId="0" applyFont="1" applyFill="1" applyBorder="1" applyProtection="1"/>
    <xf numFmtId="0" fontId="32" fillId="4" borderId="0" xfId="0" applyFont="1" applyFill="1" applyAlignment="1" applyProtection="1">
      <alignment wrapText="1"/>
    </xf>
    <xf numFmtId="0" fontId="33" fillId="4" borderId="0" xfId="0" applyFont="1" applyFill="1" applyAlignment="1" applyProtection="1">
      <alignment wrapText="1"/>
    </xf>
    <xf numFmtId="3" fontId="7" fillId="6" borderId="33" xfId="7" applyFont="1" applyFill="1" applyBorder="1" applyProtection="1">
      <alignment horizontal="right" vertical="center"/>
    </xf>
    <xf numFmtId="3" fontId="7" fillId="6" borderId="23" xfId="7" applyFont="1" applyFill="1" applyBorder="1" applyProtection="1">
      <alignment horizontal="right" vertical="center"/>
    </xf>
    <xf numFmtId="0" fontId="33" fillId="4" borderId="0" xfId="0" applyNumberFormat="1" applyFont="1" applyFill="1" applyProtection="1"/>
    <xf numFmtId="0" fontId="5" fillId="4" borderId="0" xfId="0" applyFont="1" applyFill="1" applyBorder="1"/>
    <xf numFmtId="0" fontId="23" fillId="4" borderId="0" xfId="0" applyFont="1" applyFill="1" applyBorder="1"/>
    <xf numFmtId="0" fontId="23" fillId="4" borderId="0" xfId="0" applyFont="1" applyFill="1" applyBorder="1" applyAlignment="1"/>
    <xf numFmtId="0" fontId="23" fillId="15" borderId="42" xfId="0" applyFont="1" applyFill="1" applyBorder="1" applyAlignment="1" applyProtection="1">
      <protection locked="0"/>
    </xf>
    <xf numFmtId="167" fontId="23" fillId="15" borderId="43" xfId="2" applyNumberFormat="1" applyFont="1" applyFill="1" applyBorder="1" applyAlignment="1" applyProtection="1">
      <protection locked="0"/>
    </xf>
    <xf numFmtId="3" fontId="23" fillId="15" borderId="43" xfId="0" applyNumberFormat="1" applyFont="1" applyFill="1" applyBorder="1" applyAlignment="1" applyProtection="1">
      <protection locked="0"/>
    </xf>
    <xf numFmtId="3" fontId="23" fillId="7" borderId="43" xfId="0" applyNumberFormat="1" applyFont="1" applyFill="1" applyBorder="1" applyAlignment="1"/>
    <xf numFmtId="167" fontId="23" fillId="7" borderId="47" xfId="2" applyNumberFormat="1" applyFont="1" applyFill="1" applyBorder="1" applyAlignment="1"/>
    <xf numFmtId="3" fontId="23" fillId="7" borderId="23" xfId="0" applyNumberFormat="1" applyFont="1" applyFill="1" applyBorder="1" applyAlignment="1"/>
    <xf numFmtId="167" fontId="23" fillId="7" borderId="15" xfId="2" applyNumberFormat="1" applyFont="1" applyFill="1" applyBorder="1" applyAlignment="1"/>
    <xf numFmtId="3" fontId="23" fillId="7" borderId="34" xfId="0" applyNumberFormat="1" applyFont="1" applyFill="1" applyBorder="1" applyAlignment="1"/>
    <xf numFmtId="167" fontId="23" fillId="7" borderId="31" xfId="2" applyNumberFormat="1" applyFont="1" applyFill="1" applyBorder="1" applyAlignment="1"/>
    <xf numFmtId="0" fontId="23" fillId="7" borderId="18" xfId="0" applyFont="1" applyFill="1" applyBorder="1" applyAlignment="1"/>
    <xf numFmtId="167" fontId="34" fillId="7" borderId="8" xfId="2" applyNumberFormat="1" applyFont="1" applyFill="1" applyBorder="1" applyAlignment="1"/>
    <xf numFmtId="0" fontId="0" fillId="4" borderId="0" xfId="0" applyFill="1"/>
    <xf numFmtId="167" fontId="34" fillId="4" borderId="0" xfId="2" applyNumberFormat="1" applyFont="1" applyFill="1" applyBorder="1" applyAlignment="1"/>
    <xf numFmtId="0" fontId="37" fillId="4" borderId="0" xfId="0" applyFont="1" applyFill="1" applyBorder="1" applyAlignment="1">
      <alignment horizontal="left"/>
    </xf>
    <xf numFmtId="0" fontId="32" fillId="4" borderId="0" xfId="0" applyFont="1" applyFill="1" applyBorder="1" applyAlignment="1">
      <alignment horizontal="center"/>
    </xf>
    <xf numFmtId="0" fontId="33" fillId="4" borderId="0" xfId="0" applyFont="1" applyFill="1" applyBorder="1" applyAlignment="1"/>
    <xf numFmtId="0" fontId="39" fillId="0" borderId="0" xfId="0" applyFont="1" applyProtection="1"/>
    <xf numFmtId="0" fontId="39" fillId="0" borderId="0" xfId="0" applyFont="1" applyBorder="1" applyProtection="1"/>
    <xf numFmtId="0" fontId="41" fillId="0" borderId="55" xfId="13" applyBorder="1" applyProtection="1"/>
    <xf numFmtId="0" fontId="41" fillId="0" borderId="55" xfId="13" applyBorder="1" applyAlignment="1" applyProtection="1">
      <alignment horizontal="left"/>
    </xf>
    <xf numFmtId="0" fontId="43" fillId="0" borderId="0" xfId="0" applyFont="1" applyProtection="1"/>
    <xf numFmtId="0" fontId="43" fillId="0" borderId="0" xfId="0" applyFont="1" applyAlignment="1" applyProtection="1">
      <alignment vertical="center"/>
    </xf>
    <xf numFmtId="0" fontId="12" fillId="0" borderId="0" xfId="0" applyFont="1"/>
    <xf numFmtId="0" fontId="50" fillId="0" borderId="0" xfId="0" applyFont="1"/>
    <xf numFmtId="0" fontId="14" fillId="0" borderId="0" xfId="15" applyFont="1" applyFill="1"/>
    <xf numFmtId="0" fontId="15" fillId="0" borderId="0" xfId="0" applyFont="1"/>
    <xf numFmtId="0" fontId="51" fillId="0" borderId="0" xfId="0" applyFont="1"/>
    <xf numFmtId="0" fontId="0" fillId="0" borderId="0" xfId="0" applyBorder="1"/>
    <xf numFmtId="0" fontId="0" fillId="0" borderId="0" xfId="0" applyAlignment="1">
      <alignment horizontal="center"/>
    </xf>
    <xf numFmtId="0" fontId="12" fillId="0" borderId="0" xfId="0" applyFont="1" applyFill="1" applyBorder="1"/>
    <xf numFmtId="0" fontId="50" fillId="0" borderId="37" xfId="0" applyFont="1" applyBorder="1"/>
    <xf numFmtId="0" fontId="50" fillId="0" borderId="73" xfId="0" applyFont="1" applyBorder="1"/>
    <xf numFmtId="0" fontId="50" fillId="0" borderId="0" xfId="0" applyFont="1" applyBorder="1" applyAlignment="1">
      <alignment horizontal="center" vertical="center"/>
    </xf>
    <xf numFmtId="0" fontId="50" fillId="0" borderId="16" xfId="0" applyFont="1" applyBorder="1" applyAlignment="1">
      <alignment vertical="center"/>
    </xf>
    <xf numFmtId="0" fontId="50" fillId="0" borderId="16" xfId="0" applyFont="1" applyBorder="1" applyAlignment="1">
      <alignment horizontal="center" vertical="center"/>
    </xf>
    <xf numFmtId="0" fontId="54" fillId="0" borderId="81" xfId="0" applyFont="1" applyBorder="1" applyAlignment="1">
      <alignment horizontal="center" vertical="center"/>
    </xf>
    <xf numFmtId="0" fontId="50" fillId="0" borderId="3" xfId="0" applyFont="1" applyBorder="1"/>
    <xf numFmtId="0" fontId="50" fillId="0" borderId="3" xfId="0" applyFont="1" applyBorder="1" applyAlignment="1">
      <alignment vertical="center"/>
    </xf>
    <xf numFmtId="0" fontId="50" fillId="0" borderId="3" xfId="0" applyFont="1" applyBorder="1" applyAlignment="1">
      <alignment horizontal="center" vertical="center"/>
    </xf>
    <xf numFmtId="0" fontId="0" fillId="0" borderId="0" xfId="0" applyFill="1" applyBorder="1" applyAlignment="1">
      <alignment horizontal="center"/>
    </xf>
    <xf numFmtId="0" fontId="50" fillId="19" borderId="77" xfId="0" applyFont="1" applyFill="1" applyBorder="1"/>
    <xf numFmtId="0" fontId="50" fillId="0" borderId="0" xfId="0" applyFont="1" applyFill="1" applyBorder="1"/>
    <xf numFmtId="0" fontId="50" fillId="0" borderId="78" xfId="0" applyFont="1" applyFill="1" applyBorder="1" applyAlignment="1">
      <alignment vertical="justify"/>
    </xf>
    <xf numFmtId="0" fontId="50" fillId="0" borderId="75" xfId="0" applyFont="1" applyFill="1" applyBorder="1"/>
    <xf numFmtId="9" fontId="50" fillId="0" borderId="75" xfId="0" applyNumberFormat="1" applyFont="1" applyFill="1" applyBorder="1" applyAlignment="1">
      <alignment horizontal="right"/>
    </xf>
    <xf numFmtId="0" fontId="50" fillId="0" borderId="77" xfId="0" applyFont="1" applyFill="1" applyBorder="1" applyAlignment="1">
      <alignment vertical="justify"/>
    </xf>
    <xf numFmtId="0" fontId="50" fillId="0" borderId="77" xfId="0" applyFont="1" applyFill="1" applyBorder="1"/>
    <xf numFmtId="9" fontId="50" fillId="0" borderId="77" xfId="0" applyNumberFormat="1" applyFont="1" applyFill="1" applyBorder="1" applyAlignment="1">
      <alignment horizontal="right"/>
    </xf>
    <xf numFmtId="0" fontId="58" fillId="18" borderId="77" xfId="0" applyFont="1" applyFill="1" applyBorder="1" applyAlignment="1">
      <alignment horizontal="center"/>
    </xf>
    <xf numFmtId="0" fontId="58" fillId="0" borderId="0" xfId="0" applyFont="1" applyFill="1" applyBorder="1" applyAlignment="1">
      <alignment horizontal="center"/>
    </xf>
    <xf numFmtId="0" fontId="50" fillId="0" borderId="84" xfId="0" applyFont="1" applyFill="1" applyBorder="1" applyAlignment="1">
      <alignment vertical="justify"/>
    </xf>
    <xf numFmtId="0" fontId="50" fillId="0" borderId="80" xfId="0" applyFont="1" applyFill="1" applyBorder="1"/>
    <xf numFmtId="9" fontId="50" fillId="0" borderId="80" xfId="0" applyNumberFormat="1" applyFont="1" applyFill="1" applyBorder="1" applyAlignment="1">
      <alignment horizontal="right"/>
    </xf>
    <xf numFmtId="0" fontId="54" fillId="0" borderId="0" xfId="0" applyFont="1" applyFill="1" applyBorder="1"/>
    <xf numFmtId="9" fontId="7" fillId="18" borderId="77" xfId="0" applyNumberFormat="1" applyFont="1" applyFill="1" applyBorder="1" applyAlignment="1">
      <alignment horizontal="center"/>
    </xf>
    <xf numFmtId="0" fontId="50" fillId="18" borderId="77" xfId="0" applyFont="1" applyFill="1" applyBorder="1" applyAlignment="1">
      <alignment horizontal="center"/>
    </xf>
    <xf numFmtId="0" fontId="50" fillId="18" borderId="35" xfId="0" applyFont="1" applyFill="1" applyBorder="1" applyAlignment="1">
      <alignment horizontal="center"/>
    </xf>
    <xf numFmtId="0" fontId="7" fillId="18" borderId="77" xfId="0" applyFont="1" applyFill="1" applyBorder="1" applyAlignment="1">
      <alignment horizontal="center"/>
    </xf>
    <xf numFmtId="0" fontId="54" fillId="19" borderId="77" xfId="0" applyFont="1" applyFill="1" applyBorder="1"/>
    <xf numFmtId="0" fontId="50" fillId="0" borderId="78" xfId="0" applyFont="1" applyFill="1" applyBorder="1"/>
    <xf numFmtId="9" fontId="50" fillId="0" borderId="78" xfId="0" applyNumberFormat="1" applyFont="1" applyFill="1" applyBorder="1" applyAlignment="1">
      <alignment horizontal="right"/>
    </xf>
    <xf numFmtId="0" fontId="63" fillId="18" borderId="77" xfId="0" applyFont="1" applyFill="1" applyBorder="1" applyAlignment="1">
      <alignment horizontal="center"/>
    </xf>
    <xf numFmtId="0" fontId="63" fillId="18" borderId="35" xfId="0" applyFont="1" applyFill="1" applyBorder="1" applyAlignment="1">
      <alignment horizontal="center"/>
    </xf>
    <xf numFmtId="0" fontId="63" fillId="0" borderId="0" xfId="0" applyFont="1" applyFill="1" applyBorder="1" applyAlignment="1">
      <alignment horizontal="center"/>
    </xf>
    <xf numFmtId="0" fontId="50" fillId="0" borderId="84" xfId="0" applyFont="1" applyFill="1" applyBorder="1"/>
    <xf numFmtId="9" fontId="50" fillId="0" borderId="84" xfId="0" applyNumberFormat="1" applyFont="1" applyFill="1" applyBorder="1" applyAlignment="1">
      <alignment horizontal="right"/>
    </xf>
    <xf numFmtId="0" fontId="0" fillId="0" borderId="0" xfId="0" applyAlignment="1">
      <alignment horizontal="right"/>
    </xf>
    <xf numFmtId="3" fontId="0" fillId="0" borderId="0" xfId="0" applyNumberFormat="1" applyAlignment="1">
      <alignment horizontal="center"/>
    </xf>
    <xf numFmtId="0" fontId="7" fillId="0" borderId="0" xfId="0" applyFont="1" applyBorder="1" applyAlignment="1">
      <alignment horizontal="center" vertical="center"/>
    </xf>
    <xf numFmtId="0" fontId="14" fillId="0" borderId="16" xfId="0" applyFont="1" applyBorder="1" applyAlignment="1">
      <alignment vertical="center"/>
    </xf>
    <xf numFmtId="0" fontId="7" fillId="0" borderId="16" xfId="0" applyFont="1" applyBorder="1" applyAlignment="1">
      <alignment horizontal="center" vertical="center"/>
    </xf>
    <xf numFmtId="0" fontId="14" fillId="0" borderId="8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2" xfId="0" applyFont="1" applyFill="1" applyBorder="1" applyAlignment="1">
      <alignment horizontal="left" vertical="justify"/>
    </xf>
    <xf numFmtId="0" fontId="7" fillId="0" borderId="78" xfId="0" applyFont="1" applyFill="1" applyBorder="1" applyAlignment="1">
      <alignment horizontal="center"/>
    </xf>
    <xf numFmtId="9" fontId="7" fillId="0" borderId="46" xfId="0" applyNumberFormat="1" applyFont="1" applyFill="1" applyBorder="1" applyAlignment="1">
      <alignment horizontal="center"/>
    </xf>
    <xf numFmtId="3" fontId="63" fillId="6" borderId="78" xfId="0" applyNumberFormat="1" applyFont="1" applyFill="1" applyBorder="1" applyAlignment="1">
      <alignment horizontal="right"/>
    </xf>
    <xf numFmtId="0" fontId="7" fillId="0" borderId="73" xfId="0" applyFont="1" applyFill="1" applyBorder="1" applyAlignment="1">
      <alignment horizontal="left" vertical="justify"/>
    </xf>
    <xf numFmtId="0" fontId="7" fillId="0" borderId="77" xfId="0" applyFont="1" applyFill="1" applyBorder="1" applyAlignment="1">
      <alignment horizontal="center"/>
    </xf>
    <xf numFmtId="9" fontId="7" fillId="0" borderId="38" xfId="0" applyNumberFormat="1" applyFont="1" applyFill="1" applyBorder="1" applyAlignment="1">
      <alignment horizontal="center"/>
    </xf>
    <xf numFmtId="0" fontId="7" fillId="0" borderId="84" xfId="0" applyFont="1" applyFill="1" applyBorder="1" applyAlignment="1">
      <alignment horizontal="center"/>
    </xf>
    <xf numFmtId="9" fontId="7" fillId="0" borderId="89" xfId="0" applyNumberFormat="1" applyFont="1" applyFill="1" applyBorder="1" applyAlignment="1">
      <alignment horizontal="center"/>
    </xf>
    <xf numFmtId="0" fontId="65" fillId="0" borderId="73" xfId="0" applyFont="1" applyFill="1" applyBorder="1" applyAlignment="1">
      <alignment horizontal="left" vertical="justify"/>
    </xf>
    <xf numFmtId="0" fontId="7" fillId="0" borderId="73" xfId="0" applyFont="1" applyFill="1" applyBorder="1" applyAlignment="1">
      <alignment horizontal="center"/>
    </xf>
    <xf numFmtId="9" fontId="7" fillId="0" borderId="0" xfId="0" applyNumberFormat="1" applyFont="1" applyFill="1" applyBorder="1" applyAlignment="1">
      <alignment horizontal="center"/>
    </xf>
    <xf numFmtId="0" fontId="65" fillId="0" borderId="77" xfId="0" applyFont="1" applyFill="1" applyBorder="1" applyAlignment="1">
      <alignment horizontal="left"/>
    </xf>
    <xf numFmtId="0" fontId="65" fillId="0" borderId="73" xfId="0" applyFont="1" applyFill="1" applyBorder="1" applyAlignment="1">
      <alignment horizontal="left"/>
    </xf>
    <xf numFmtId="0" fontId="65" fillId="0" borderId="80" xfId="0" applyFont="1" applyFill="1" applyBorder="1" applyAlignment="1">
      <alignment horizontal="left"/>
    </xf>
    <xf numFmtId="9" fontId="7" fillId="0" borderId="40" xfId="0" applyNumberFormat="1" applyFont="1" applyFill="1" applyBorder="1" applyAlignment="1">
      <alignment horizontal="center"/>
    </xf>
    <xf numFmtId="0" fontId="66" fillId="6" borderId="78" xfId="0" applyFont="1" applyFill="1" applyBorder="1" applyAlignment="1">
      <alignment horizontal="left"/>
    </xf>
    <xf numFmtId="0" fontId="7" fillId="6" borderId="78" xfId="0" applyFont="1" applyFill="1" applyBorder="1" applyAlignment="1">
      <alignment horizontal="center"/>
    </xf>
    <xf numFmtId="9" fontId="7" fillId="6" borderId="46" xfId="0" applyNumberFormat="1" applyFont="1" applyFill="1" applyBorder="1" applyAlignment="1">
      <alignment horizontal="center"/>
    </xf>
    <xf numFmtId="3" fontId="14" fillId="6" borderId="78" xfId="0" applyNumberFormat="1" applyFont="1" applyFill="1" applyBorder="1" applyAlignment="1">
      <alignment horizontal="right"/>
    </xf>
    <xf numFmtId="0" fontId="7" fillId="6" borderId="77" xfId="0" applyFont="1" applyFill="1" applyBorder="1" applyAlignment="1">
      <alignment horizontal="left"/>
    </xf>
    <xf numFmtId="0" fontId="7" fillId="6" borderId="77" xfId="0" applyFont="1" applyFill="1" applyBorder="1" applyAlignment="1">
      <alignment horizontal="center"/>
    </xf>
    <xf numFmtId="9" fontId="7" fillId="6" borderId="38" xfId="0" applyNumberFormat="1" applyFont="1" applyFill="1" applyBorder="1" applyAlignment="1">
      <alignment horizontal="center"/>
    </xf>
    <xf numFmtId="3" fontId="7" fillId="6" borderId="77" xfId="0" applyNumberFormat="1" applyFont="1" applyFill="1" applyBorder="1" applyAlignment="1">
      <alignment horizontal="right"/>
    </xf>
    <xf numFmtId="0" fontId="7" fillId="6" borderId="84" xfId="0" applyFont="1" applyFill="1" applyBorder="1" applyAlignment="1">
      <alignment horizontal="left"/>
    </xf>
    <xf numFmtId="0" fontId="7" fillId="6" borderId="84" xfId="0" applyFont="1" applyFill="1" applyBorder="1" applyAlignment="1">
      <alignment horizontal="center"/>
    </xf>
    <xf numFmtId="9" fontId="7" fillId="6" borderId="89" xfId="0" applyNumberFormat="1" applyFont="1" applyFill="1" applyBorder="1" applyAlignment="1">
      <alignment horizontal="center"/>
    </xf>
    <xf numFmtId="0" fontId="7" fillId="0" borderId="0" xfId="0" applyFont="1"/>
    <xf numFmtId="0" fontId="7" fillId="0" borderId="0" xfId="0" applyFont="1" applyBorder="1"/>
    <xf numFmtId="0" fontId="14" fillId="0" borderId="81" xfId="0" applyFont="1" applyBorder="1" applyAlignment="1">
      <alignment horizontal="center"/>
    </xf>
    <xf numFmtId="0" fontId="65" fillId="0" borderId="78" xfId="0" applyFont="1" applyFill="1" applyBorder="1" applyAlignment="1">
      <alignment horizontal="center" vertical="top"/>
    </xf>
    <xf numFmtId="9" fontId="7" fillId="0" borderId="78" xfId="0" applyNumberFormat="1" applyFont="1" applyFill="1" applyBorder="1" applyAlignment="1">
      <alignment horizontal="center"/>
    </xf>
    <xf numFmtId="0" fontId="69" fillId="0" borderId="73" xfId="0" applyFont="1" applyFill="1" applyBorder="1" applyAlignment="1">
      <alignment horizontal="center" vertical="top"/>
    </xf>
    <xf numFmtId="9" fontId="63" fillId="0" borderId="37" xfId="0" quotePrefix="1" applyNumberFormat="1" applyFont="1" applyFill="1" applyBorder="1" applyAlignment="1">
      <alignment horizontal="center" vertical="top"/>
    </xf>
    <xf numFmtId="0" fontId="65" fillId="0" borderId="84" xfId="0" applyFont="1" applyFill="1" applyBorder="1" applyAlignment="1">
      <alignment horizontal="center" vertical="top"/>
    </xf>
    <xf numFmtId="9" fontId="7" fillId="0" borderId="84" xfId="0" applyNumberFormat="1" applyFont="1" applyFill="1" applyBorder="1" applyAlignment="1">
      <alignment horizontal="center"/>
    </xf>
    <xf numFmtId="9" fontId="7" fillId="6" borderId="75" xfId="0" applyNumberFormat="1" applyFont="1" applyFill="1" applyBorder="1" applyAlignment="1">
      <alignment horizontal="center"/>
    </xf>
    <xf numFmtId="9" fontId="7" fillId="6" borderId="77" xfId="0" applyNumberFormat="1" applyFont="1" applyFill="1" applyBorder="1" applyAlignment="1">
      <alignment horizontal="center"/>
    </xf>
    <xf numFmtId="9" fontId="7" fillId="6" borderId="84" xfId="0" applyNumberFormat="1" applyFont="1" applyFill="1" applyBorder="1" applyAlignment="1">
      <alignment horizontal="center"/>
    </xf>
    <xf numFmtId="9" fontId="15" fillId="0" borderId="75" xfId="0" applyNumberFormat="1" applyFont="1" applyFill="1" applyBorder="1" applyAlignment="1">
      <alignment horizontal="right" vertical="justify"/>
    </xf>
    <xf numFmtId="9" fontId="15" fillId="0" borderId="77" xfId="0" applyNumberFormat="1" applyFont="1" applyFill="1" applyBorder="1" applyAlignment="1">
      <alignment horizontal="right" vertical="justify"/>
    </xf>
    <xf numFmtId="9" fontId="15" fillId="0" borderId="84" xfId="0" applyNumberFormat="1" applyFont="1" applyFill="1" applyBorder="1" applyAlignment="1">
      <alignment horizontal="right" vertical="justify"/>
    </xf>
    <xf numFmtId="9" fontId="15" fillId="0" borderId="72" xfId="0" applyNumberFormat="1" applyFont="1" applyFill="1" applyBorder="1" applyAlignment="1">
      <alignment horizontal="right" vertical="center"/>
    </xf>
    <xf numFmtId="9" fontId="15" fillId="0" borderId="74" xfId="0" applyNumberFormat="1" applyFont="1" applyFill="1" applyBorder="1" applyAlignment="1">
      <alignment horizontal="right" vertical="center"/>
    </xf>
    <xf numFmtId="0" fontId="14" fillId="0" borderId="0" xfId="0" applyFont="1"/>
    <xf numFmtId="0" fontId="14" fillId="0" borderId="3" xfId="0" applyFont="1" applyFill="1" applyBorder="1" applyAlignment="1">
      <alignment vertical="top"/>
    </xf>
    <xf numFmtId="0" fontId="7" fillId="0" borderId="53"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2" xfId="0" applyFont="1" applyFill="1" applyBorder="1" applyAlignment="1">
      <alignment vertical="top" wrapText="1"/>
    </xf>
    <xf numFmtId="9" fontId="7" fillId="0" borderId="72" xfId="0" applyNumberFormat="1" applyFont="1" applyFill="1" applyBorder="1" applyAlignment="1">
      <alignment horizontal="center" vertical="top" wrapText="1"/>
    </xf>
    <xf numFmtId="0" fontId="7" fillId="0" borderId="51" xfId="0" applyFont="1" applyFill="1" applyBorder="1" applyAlignment="1">
      <alignment horizontal="center" vertical="justify"/>
    </xf>
    <xf numFmtId="0" fontId="7" fillId="0" borderId="53" xfId="0" applyFont="1" applyFill="1" applyBorder="1" applyAlignment="1">
      <alignment horizontal="center" vertical="justify"/>
    </xf>
    <xf numFmtId="0" fontId="7" fillId="0" borderId="90" xfId="0" applyFont="1" applyFill="1" applyBorder="1" applyAlignment="1">
      <alignment horizontal="center" vertical="justify"/>
    </xf>
    <xf numFmtId="0" fontId="7" fillId="0" borderId="73" xfId="0" applyFont="1" applyFill="1" applyBorder="1" applyAlignment="1">
      <alignment vertical="justify"/>
    </xf>
    <xf numFmtId="9" fontId="7" fillId="0" borderId="73" xfId="0" applyNumberFormat="1" applyFont="1" applyFill="1" applyBorder="1" applyAlignment="1">
      <alignment horizontal="center" vertical="justify"/>
    </xf>
    <xf numFmtId="0" fontId="7" fillId="0" borderId="80" xfId="0" applyFont="1" applyFill="1" applyBorder="1" applyAlignment="1">
      <alignment vertical="justify"/>
    </xf>
    <xf numFmtId="9" fontId="7" fillId="0" borderId="80" xfId="0" applyNumberFormat="1" applyFont="1" applyFill="1" applyBorder="1" applyAlignment="1">
      <alignment horizontal="center" vertical="justify"/>
    </xf>
    <xf numFmtId="0" fontId="7" fillId="0" borderId="84" xfId="0" applyFont="1" applyFill="1" applyBorder="1" applyAlignment="1">
      <alignment vertical="justify"/>
    </xf>
    <xf numFmtId="9" fontId="7" fillId="0" borderId="84" xfId="0" applyNumberFormat="1" applyFont="1" applyFill="1" applyBorder="1" applyAlignment="1">
      <alignment horizontal="center" vertical="justify"/>
    </xf>
    <xf numFmtId="0" fontId="7" fillId="6" borderId="2" xfId="0" applyFont="1" applyFill="1" applyBorder="1"/>
    <xf numFmtId="0" fontId="12" fillId="0" borderId="0" xfId="16" applyFont="1" applyFill="1"/>
    <xf numFmtId="0" fontId="78" fillId="0" borderId="0" xfId="16" applyFont="1" applyFill="1"/>
    <xf numFmtId="0" fontId="12" fillId="0" borderId="0" xfId="17" applyFont="1" applyFill="1"/>
    <xf numFmtId="0" fontId="15" fillId="0" borderId="0" xfId="17" applyFont="1" applyFill="1"/>
    <xf numFmtId="0" fontId="79" fillId="0" borderId="0" xfId="17" applyFont="1" applyFill="1" applyBorder="1" applyAlignment="1"/>
    <xf numFmtId="0" fontId="55" fillId="0" borderId="0" xfId="18" applyFont="1"/>
    <xf numFmtId="0" fontId="7" fillId="0" borderId="34" xfId="0" applyFont="1" applyBorder="1" applyAlignment="1">
      <alignment horizontal="center" vertical="center" wrapText="1"/>
    </xf>
    <xf numFmtId="10" fontId="7" fillId="0" borderId="3" xfId="2" applyNumberFormat="1" applyFont="1" applyFill="1" applyBorder="1" applyAlignment="1">
      <alignment horizontal="center"/>
    </xf>
    <xf numFmtId="10" fontId="7" fillId="0" borderId="38" xfId="2" applyNumberFormat="1" applyFont="1" applyFill="1" applyBorder="1" applyAlignment="1">
      <alignment horizontal="center"/>
    </xf>
    <xf numFmtId="176" fontId="7" fillId="0" borderId="28" xfId="1" applyNumberFormat="1" applyFont="1" applyFill="1" applyBorder="1" applyAlignment="1">
      <alignment horizontal="center"/>
    </xf>
    <xf numFmtId="176" fontId="7" fillId="0" borderId="20" xfId="1" applyNumberFormat="1" applyFont="1" applyFill="1" applyBorder="1" applyAlignment="1">
      <alignment horizontal="center"/>
    </xf>
    <xf numFmtId="0" fontId="7" fillId="0" borderId="23" xfId="0" applyFont="1" applyBorder="1" applyAlignment="1">
      <alignment horizontal="center" vertical="center" wrapText="1"/>
    </xf>
    <xf numFmtId="9" fontId="7" fillId="0" borderId="91" xfId="0" applyNumberFormat="1" applyFont="1" applyBorder="1" applyAlignment="1">
      <alignment horizontal="center" vertical="center" wrapText="1"/>
    </xf>
    <xf numFmtId="9" fontId="7" fillId="0" borderId="92" xfId="0" applyNumberFormat="1" applyFont="1" applyBorder="1" applyAlignment="1">
      <alignment horizontal="center" vertical="center" wrapText="1"/>
    </xf>
    <xf numFmtId="0" fontId="7" fillId="0" borderId="34" xfId="0" applyFont="1" applyBorder="1" applyAlignment="1">
      <alignment horizontal="center"/>
    </xf>
    <xf numFmtId="176" fontId="7" fillId="0" borderId="23" xfId="1" applyNumberFormat="1" applyFont="1" applyFill="1" applyBorder="1" applyAlignment="1">
      <alignment vertical="top" wrapText="1"/>
    </xf>
    <xf numFmtId="176" fontId="7" fillId="0" borderId="23" xfId="1" applyNumberFormat="1" applyFont="1" applyFill="1" applyBorder="1"/>
    <xf numFmtId="0" fontId="7" fillId="0" borderId="23" xfId="0" applyFont="1" applyBorder="1"/>
    <xf numFmtId="10" fontId="7" fillId="0" borderId="89" xfId="2" applyNumberFormat="1" applyFont="1" applyFill="1" applyBorder="1" applyAlignment="1">
      <alignment horizontal="center"/>
    </xf>
    <xf numFmtId="176" fontId="15" fillId="0" borderId="0" xfId="1" applyNumberFormat="1" applyFont="1" applyBorder="1"/>
    <xf numFmtId="0" fontId="51" fillId="0" borderId="0" xfId="18" applyFont="1"/>
    <xf numFmtId="0" fontId="51" fillId="0" borderId="0" xfId="18" applyFont="1" applyFill="1" applyBorder="1"/>
    <xf numFmtId="0" fontId="15" fillId="0" borderId="75" xfId="18" applyFont="1" applyFill="1" applyBorder="1" applyAlignment="1">
      <alignment horizontal="left"/>
    </xf>
    <xf numFmtId="10" fontId="15" fillId="0" borderId="75" xfId="18" quotePrefix="1" applyNumberFormat="1" applyFont="1" applyFill="1" applyBorder="1" applyAlignment="1">
      <alignment horizontal="right"/>
    </xf>
    <xf numFmtId="172" fontId="15" fillId="0" borderId="49" xfId="18" quotePrefix="1" applyNumberFormat="1" applyFont="1" applyFill="1" applyBorder="1" applyAlignment="1">
      <alignment horizontal="right"/>
    </xf>
    <xf numFmtId="172" fontId="15" fillId="0" borderId="75" xfId="18" quotePrefix="1" applyNumberFormat="1" applyFont="1" applyFill="1" applyBorder="1" applyAlignment="1">
      <alignment horizontal="right"/>
    </xf>
    <xf numFmtId="172" fontId="15" fillId="0" borderId="21" xfId="18" quotePrefix="1" applyNumberFormat="1" applyFont="1" applyFill="1" applyBorder="1" applyAlignment="1">
      <alignment horizontal="right"/>
    </xf>
    <xf numFmtId="176" fontId="51" fillId="0" borderId="0" xfId="1" applyNumberFormat="1" applyFont="1" applyFill="1" applyBorder="1"/>
    <xf numFmtId="0" fontId="15" fillId="0" borderId="77" xfId="18" applyFont="1" applyFill="1" applyBorder="1" applyAlignment="1">
      <alignment horizontal="left"/>
    </xf>
    <xf numFmtId="10" fontId="15" fillId="0" borderId="77" xfId="18" quotePrefix="1" applyNumberFormat="1" applyFont="1" applyFill="1" applyBorder="1" applyAlignment="1">
      <alignment horizontal="right"/>
    </xf>
    <xf numFmtId="0" fontId="15" fillId="0" borderId="80" xfId="18" applyFont="1" applyFill="1" applyBorder="1" applyAlignment="1">
      <alignment horizontal="left"/>
    </xf>
    <xf numFmtId="10" fontId="15" fillId="0" borderId="80" xfId="18" quotePrefix="1" applyNumberFormat="1" applyFont="1" applyFill="1" applyBorder="1" applyAlignment="1">
      <alignment horizontal="right"/>
    </xf>
    <xf numFmtId="0" fontId="15" fillId="0" borderId="0" xfId="15" applyFont="1" applyFill="1"/>
    <xf numFmtId="0" fontId="64" fillId="0" borderId="78" xfId="15" applyNumberFormat="1" applyFont="1" applyFill="1" applyBorder="1" applyAlignment="1">
      <alignment horizontal="left"/>
    </xf>
    <xf numFmtId="3" fontId="63" fillId="0" borderId="75" xfId="1" applyNumberFormat="1" applyFont="1" applyFill="1" applyBorder="1" applyAlignment="1">
      <alignment horizontal="right"/>
    </xf>
    <xf numFmtId="3" fontId="7" fillId="0" borderId="75" xfId="1" applyNumberFormat="1" applyFont="1" applyFill="1" applyBorder="1" applyAlignment="1">
      <alignment horizontal="right"/>
    </xf>
    <xf numFmtId="0" fontId="7" fillId="0" borderId="77" xfId="15" applyNumberFormat="1" applyFont="1" applyFill="1" applyBorder="1" applyAlignment="1">
      <alignment horizontal="left"/>
    </xf>
    <xf numFmtId="0" fontId="64" fillId="0" borderId="77" xfId="15" applyNumberFormat="1" applyFont="1" applyFill="1" applyBorder="1" applyAlignment="1">
      <alignment horizontal="left"/>
    </xf>
    <xf numFmtId="0" fontId="64" fillId="0" borderId="77" xfId="15" applyFont="1" applyFill="1" applyBorder="1"/>
    <xf numFmtId="0" fontId="7" fillId="0" borderId="77" xfId="15" applyFont="1" applyFill="1" applyBorder="1"/>
    <xf numFmtId="0" fontId="7" fillId="0" borderId="77" xfId="15" applyFont="1" applyFill="1" applyBorder="1" applyAlignment="1">
      <alignment horizontal="left"/>
    </xf>
    <xf numFmtId="0" fontId="64" fillId="0" borderId="77" xfId="15" applyFont="1" applyFill="1" applyBorder="1" applyAlignment="1">
      <alignment horizontal="left"/>
    </xf>
    <xf numFmtId="0" fontId="7" fillId="0" borderId="84" xfId="15" applyNumberFormat="1" applyFont="1" applyFill="1" applyBorder="1" applyAlignment="1">
      <alignment horizontal="left"/>
    </xf>
    <xf numFmtId="172" fontId="7" fillId="0" borderId="0" xfId="15" applyNumberFormat="1" applyFont="1" applyFill="1" applyBorder="1"/>
    <xf numFmtId="172" fontId="7" fillId="5" borderId="81" xfId="1" applyNumberFormat="1" applyFont="1" applyFill="1" applyBorder="1"/>
    <xf numFmtId="9" fontId="7" fillId="0" borderId="0" xfId="15" applyNumberFormat="1" applyFont="1" applyFill="1" applyBorder="1" applyAlignment="1">
      <alignment horizontal="center"/>
    </xf>
    <xf numFmtId="3" fontId="64" fillId="0" borderId="13" xfId="1" applyNumberFormat="1" applyFont="1" applyFill="1" applyBorder="1" applyAlignment="1">
      <alignment horizontal="center"/>
    </xf>
    <xf numFmtId="172" fontId="7" fillId="5" borderId="23" xfId="1" applyNumberFormat="1" applyFont="1" applyFill="1" applyBorder="1"/>
    <xf numFmtId="9" fontId="7" fillId="0" borderId="13" xfId="15" applyNumberFormat="1" applyFont="1" applyFill="1" applyBorder="1" applyAlignment="1">
      <alignment horizontal="center"/>
    </xf>
    <xf numFmtId="3" fontId="64" fillId="0" borderId="94" xfId="1" applyNumberFormat="1" applyFont="1" applyFill="1" applyBorder="1" applyAlignment="1">
      <alignment horizontal="center"/>
    </xf>
    <xf numFmtId="176" fontId="15" fillId="0" borderId="0" xfId="1" applyNumberFormat="1" applyFont="1"/>
    <xf numFmtId="176" fontId="15" fillId="0" borderId="0" xfId="1" applyNumberFormat="1" applyFont="1" applyAlignment="1">
      <alignment vertical="top"/>
    </xf>
    <xf numFmtId="176" fontId="15" fillId="0" borderId="78" xfId="1" applyNumberFormat="1" applyFont="1" applyBorder="1"/>
    <xf numFmtId="168" fontId="15" fillId="0" borderId="75" xfId="1" applyNumberFormat="1" applyFont="1" applyFill="1" applyBorder="1"/>
    <xf numFmtId="176" fontId="15" fillId="0" borderId="75" xfId="1" applyNumberFormat="1" applyFont="1" applyBorder="1"/>
    <xf numFmtId="176" fontId="15" fillId="0" borderId="77" xfId="1" applyNumberFormat="1" applyFont="1" applyBorder="1"/>
    <xf numFmtId="168" fontId="15" fillId="0" borderId="77" xfId="1" applyNumberFormat="1" applyFont="1" applyFill="1" applyBorder="1" applyAlignment="1">
      <alignment horizontal="right"/>
    </xf>
    <xf numFmtId="176" fontId="15" fillId="0" borderId="84" xfId="1" applyNumberFormat="1" applyFont="1" applyBorder="1"/>
    <xf numFmtId="168" fontId="15" fillId="0" borderId="80" xfId="1" applyNumberFormat="1" applyFont="1" applyFill="1" applyBorder="1" applyAlignment="1">
      <alignment horizontal="right"/>
    </xf>
    <xf numFmtId="176" fontId="15" fillId="0" borderId="77" xfId="1" applyNumberFormat="1" applyFont="1" applyBorder="1" applyAlignment="1">
      <alignment horizontal="center"/>
    </xf>
    <xf numFmtId="176" fontId="15" fillId="0" borderId="84" xfId="1" applyNumberFormat="1" applyFont="1" applyBorder="1" applyAlignment="1">
      <alignment horizontal="center"/>
    </xf>
    <xf numFmtId="176" fontId="15" fillId="0" borderId="77" xfId="1" applyNumberFormat="1" applyFont="1" applyBorder="1" applyAlignment="1">
      <alignment vertical="top" wrapText="1"/>
    </xf>
    <xf numFmtId="0" fontId="3" fillId="20" borderId="23" xfId="0" applyFont="1" applyFill="1" applyBorder="1" applyAlignment="1">
      <alignment horizontal="center"/>
    </xf>
    <xf numFmtId="0" fontId="3" fillId="21" borderId="23" xfId="0" applyFont="1" applyFill="1" applyBorder="1" applyAlignment="1">
      <alignment horizontal="center"/>
    </xf>
    <xf numFmtId="0" fontId="3" fillId="22" borderId="23" xfId="0" applyFont="1" applyFill="1" applyBorder="1" applyAlignment="1">
      <alignment horizontal="center"/>
    </xf>
    <xf numFmtId="0" fontId="15" fillId="0" borderId="23" xfId="17" applyNumberFormat="1" applyFont="1" applyFill="1" applyBorder="1" applyAlignment="1" applyProtection="1">
      <alignment vertical="top"/>
    </xf>
    <xf numFmtId="1" fontId="0" fillId="20" borderId="23" xfId="0" applyNumberFormat="1" applyFill="1" applyBorder="1" applyAlignment="1">
      <alignment horizontal="center"/>
    </xf>
    <xf numFmtId="1" fontId="0" fillId="21" borderId="23" xfId="0" applyNumberFormat="1" applyFill="1" applyBorder="1" applyAlignment="1">
      <alignment horizontal="center"/>
    </xf>
    <xf numFmtId="1" fontId="0" fillId="22" borderId="23" xfId="0" applyNumberFormat="1" applyFill="1" applyBorder="1" applyAlignment="1">
      <alignment horizontal="center"/>
    </xf>
    <xf numFmtId="0" fontId="0" fillId="20" borderId="23" xfId="0" applyFill="1" applyBorder="1" applyAlignment="1">
      <alignment horizontal="center"/>
    </xf>
    <xf numFmtId="0" fontId="0" fillId="21" borderId="23" xfId="0" applyFill="1" applyBorder="1" applyAlignment="1">
      <alignment horizontal="center"/>
    </xf>
    <xf numFmtId="0" fontId="0" fillId="22" borderId="23" xfId="0" applyFill="1" applyBorder="1" applyAlignment="1">
      <alignment horizontal="center"/>
    </xf>
    <xf numFmtId="0" fontId="15" fillId="0" borderId="75" xfId="17" applyNumberFormat="1" applyFont="1" applyFill="1" applyBorder="1" applyAlignment="1" applyProtection="1">
      <alignment vertical="top"/>
    </xf>
    <xf numFmtId="3" fontId="15" fillId="0" borderId="75" xfId="17" applyNumberFormat="1" applyFont="1" applyFill="1" applyBorder="1" applyAlignment="1" applyProtection="1">
      <alignment vertical="top"/>
    </xf>
    <xf numFmtId="0" fontId="15" fillId="0" borderId="77" xfId="17" applyNumberFormat="1" applyFont="1" applyFill="1" applyBorder="1" applyAlignment="1" applyProtection="1">
      <alignment vertical="top"/>
    </xf>
    <xf numFmtId="3" fontId="15" fillId="0" borderId="77" xfId="17" applyNumberFormat="1" applyFont="1" applyFill="1" applyBorder="1" applyAlignment="1" applyProtection="1">
      <alignment vertical="top"/>
    </xf>
    <xf numFmtId="0" fontId="15" fillId="0" borderId="80" xfId="17" applyNumberFormat="1" applyFont="1" applyFill="1" applyBorder="1" applyAlignment="1" applyProtection="1">
      <alignment vertical="top"/>
    </xf>
    <xf numFmtId="0" fontId="24" fillId="0" borderId="90" xfId="17" applyNumberFormat="1" applyFont="1" applyFill="1" applyBorder="1" applyAlignment="1" applyProtection="1">
      <alignment vertical="top"/>
    </xf>
    <xf numFmtId="3" fontId="24" fillId="0" borderId="0" xfId="0" applyNumberFormat="1" applyFont="1" applyBorder="1" applyAlignment="1">
      <alignment horizontal="center" vertical="top"/>
    </xf>
    <xf numFmtId="3" fontId="15" fillId="0" borderId="30" xfId="17" applyNumberFormat="1" applyFont="1" applyFill="1" applyBorder="1" applyAlignment="1" applyProtection="1">
      <alignment vertical="top"/>
    </xf>
    <xf numFmtId="0" fontId="15" fillId="0" borderId="90" xfId="17" applyNumberFormat="1" applyFont="1" applyFill="1" applyBorder="1" applyAlignment="1" applyProtection="1">
      <alignment vertical="center"/>
    </xf>
    <xf numFmtId="0" fontId="15" fillId="0" borderId="40" xfId="17" applyNumberFormat="1" applyFont="1" applyFill="1" applyBorder="1" applyAlignment="1" applyProtection="1">
      <alignment vertical="center"/>
    </xf>
    <xf numFmtId="0" fontId="15" fillId="0" borderId="30" xfId="17" applyNumberFormat="1" applyFont="1" applyFill="1" applyBorder="1" applyAlignment="1" applyProtection="1">
      <alignment vertical="center"/>
    </xf>
    <xf numFmtId="0" fontId="15" fillId="0" borderId="48" xfId="17" applyNumberFormat="1" applyFont="1" applyFill="1" applyBorder="1" applyAlignment="1" applyProtection="1">
      <alignment vertical="center"/>
    </xf>
    <xf numFmtId="0" fontId="15" fillId="0" borderId="16" xfId="17" applyNumberFormat="1" applyFont="1" applyFill="1" applyBorder="1" applyAlignment="1" applyProtection="1">
      <alignment vertical="center"/>
    </xf>
    <xf numFmtId="0" fontId="15" fillId="0" borderId="71" xfId="17" applyNumberFormat="1" applyFont="1" applyFill="1" applyBorder="1" applyAlignment="1" applyProtection="1">
      <alignment vertical="center"/>
    </xf>
    <xf numFmtId="0" fontId="15" fillId="0" borderId="78" xfId="17" applyNumberFormat="1" applyFont="1" applyFill="1" applyBorder="1" applyAlignment="1" applyProtection="1">
      <alignment vertical="top"/>
    </xf>
    <xf numFmtId="3" fontId="15" fillId="0" borderId="72" xfId="17" applyNumberFormat="1" applyFont="1" applyFill="1" applyBorder="1" applyAlignment="1" applyProtection="1">
      <alignment vertical="top"/>
    </xf>
    <xf numFmtId="0" fontId="24" fillId="0" borderId="23" xfId="17" applyNumberFormat="1" applyFont="1" applyFill="1" applyBorder="1" applyAlignment="1" applyProtection="1">
      <alignment horizontal="center" vertical="top"/>
    </xf>
    <xf numFmtId="43" fontId="15" fillId="6" borderId="23" xfId="1" applyFont="1" applyFill="1" applyBorder="1" applyAlignment="1" applyProtection="1">
      <alignment horizontal="center" vertical="top"/>
    </xf>
    <xf numFmtId="9" fontId="24" fillId="0" borderId="23" xfId="2" applyFont="1" applyFill="1" applyBorder="1" applyAlignment="1" applyProtection="1">
      <alignment horizontal="center" vertical="top"/>
    </xf>
    <xf numFmtId="172" fontId="24" fillId="0" borderId="23" xfId="17" applyNumberFormat="1" applyFont="1" applyFill="1" applyBorder="1" applyAlignment="1" applyProtection="1">
      <alignment horizontal="center" vertical="top"/>
    </xf>
    <xf numFmtId="43" fontId="15" fillId="6" borderId="23" xfId="17" applyNumberFormat="1" applyFont="1" applyFill="1" applyBorder="1" applyAlignment="1" applyProtection="1">
      <alignment horizontal="left" vertical="top"/>
    </xf>
    <xf numFmtId="3" fontId="91" fillId="0" borderId="0" xfId="17" applyNumberFormat="1" applyFont="1" applyFill="1" applyBorder="1" applyAlignment="1" applyProtection="1">
      <alignment vertical="top"/>
    </xf>
    <xf numFmtId="0" fontId="91" fillId="0" borderId="23" xfId="17" applyNumberFormat="1" applyFont="1" applyFill="1" applyBorder="1" applyAlignment="1" applyProtection="1">
      <alignment vertical="center"/>
    </xf>
    <xf numFmtId="0" fontId="98" fillId="23" borderId="23" xfId="0" applyFont="1" applyFill="1" applyBorder="1" applyAlignment="1">
      <alignment horizontal="center" vertical="center"/>
    </xf>
    <xf numFmtId="0" fontId="15" fillId="0" borderId="23" xfId="17" applyNumberFormat="1" applyFont="1" applyFill="1" applyBorder="1" applyAlignment="1" applyProtection="1">
      <alignment horizontal="left" vertical="top" wrapText="1"/>
    </xf>
    <xf numFmtId="0" fontId="15" fillId="0" borderId="23" xfId="17" applyNumberFormat="1" applyFont="1" applyFill="1" applyBorder="1" applyAlignment="1" applyProtection="1">
      <alignment horizontal="left" vertical="center" wrapText="1"/>
    </xf>
    <xf numFmtId="0" fontId="91" fillId="0" borderId="23" xfId="17" applyNumberFormat="1" applyFont="1" applyFill="1" applyBorder="1" applyAlignment="1" applyProtection="1">
      <alignment horizontal="left" vertical="center"/>
    </xf>
    <xf numFmtId="0" fontId="104" fillId="2" borderId="0" xfId="0" applyFont="1" applyFill="1" applyProtection="1"/>
    <xf numFmtId="0" fontId="105" fillId="2" borderId="0" xfId="0" applyFont="1" applyFill="1" applyProtection="1"/>
    <xf numFmtId="0" fontId="105" fillId="2" borderId="0" xfId="0" applyFont="1" applyFill="1" applyAlignment="1" applyProtection="1"/>
    <xf numFmtId="0" fontId="105" fillId="2" borderId="0" xfId="0" applyFont="1" applyFill="1"/>
    <xf numFmtId="0" fontId="27" fillId="2" borderId="0" xfId="0" applyFont="1" applyFill="1"/>
    <xf numFmtId="0" fontId="10" fillId="2" borderId="0" xfId="4" applyNumberFormat="1" applyFont="1" applyFill="1" applyBorder="1" applyAlignment="1">
      <alignment horizontal="center" vertical="top" wrapText="1"/>
    </xf>
    <xf numFmtId="0" fontId="0" fillId="0" borderId="0" xfId="0" applyAlignment="1" applyProtection="1"/>
    <xf numFmtId="0" fontId="4" fillId="2" borderId="0" xfId="0" applyFont="1" applyFill="1" applyBorder="1"/>
    <xf numFmtId="0" fontId="5" fillId="2" borderId="0" xfId="0" applyFont="1" applyFill="1" applyBorder="1"/>
    <xf numFmtId="0" fontId="8" fillId="2" borderId="0" xfId="5" applyFont="1" applyFill="1" applyBorder="1" applyAlignment="1" applyProtection="1">
      <alignment horizontal="center" wrapText="1"/>
    </xf>
    <xf numFmtId="0" fontId="14" fillId="2" borderId="0" xfId="6" applyFont="1" applyFill="1" applyBorder="1" applyAlignment="1" applyProtection="1">
      <alignment horizontal="center" vertical="center" wrapText="1"/>
    </xf>
    <xf numFmtId="0" fontId="6" fillId="2" borderId="0" xfId="6" applyNumberFormat="1" applyFont="1" applyFill="1" applyBorder="1" applyAlignment="1" applyProtection="1">
      <alignment horizontal="center"/>
    </xf>
    <xf numFmtId="0" fontId="6" fillId="2" borderId="0" xfId="6" applyFont="1" applyFill="1" applyBorder="1" applyAlignment="1" applyProtection="1">
      <alignment horizontal="center"/>
    </xf>
    <xf numFmtId="0" fontId="6" fillId="0" borderId="0" xfId="6" applyFont="1" applyFill="1" applyBorder="1" applyAlignment="1" applyProtection="1">
      <alignment vertical="center"/>
    </xf>
    <xf numFmtId="166" fontId="14" fillId="5" borderId="47" xfId="1" applyNumberFormat="1" applyFont="1" applyFill="1" applyBorder="1" applyAlignment="1" applyProtection="1">
      <alignment horizontal="right"/>
    </xf>
    <xf numFmtId="0" fontId="14" fillId="2" borderId="53" xfId="5" applyFont="1" applyFill="1" applyBorder="1" applyProtection="1"/>
    <xf numFmtId="166" fontId="7" fillId="3" borderId="32" xfId="1" applyNumberFormat="1" applyFont="1" applyFill="1" applyBorder="1" applyAlignment="1" applyProtection="1">
      <alignment horizontal="right"/>
      <protection locked="0"/>
    </xf>
    <xf numFmtId="0" fontId="14" fillId="2" borderId="76" xfId="5" applyFont="1" applyFill="1" applyBorder="1" applyProtection="1"/>
    <xf numFmtId="0" fontId="14" fillId="2" borderId="79" xfId="5" applyFont="1" applyFill="1" applyBorder="1" applyProtection="1"/>
    <xf numFmtId="0" fontId="14" fillId="2" borderId="83" xfId="5" applyFont="1" applyFill="1" applyBorder="1" applyProtection="1"/>
    <xf numFmtId="167" fontId="14" fillId="5" borderId="71" xfId="1" applyNumberFormat="1" applyFont="1" applyFill="1" applyBorder="1" applyAlignment="1" applyProtection="1">
      <alignment horizontal="right"/>
    </xf>
    <xf numFmtId="0" fontId="4" fillId="0" borderId="0" xfId="0" applyFont="1" applyFill="1" applyBorder="1"/>
    <xf numFmtId="0" fontId="5" fillId="0" borderId="0" xfId="0" applyFont="1" applyFill="1" applyBorder="1"/>
    <xf numFmtId="0" fontId="5" fillId="0" borderId="0" xfId="0" applyNumberFormat="1" applyFont="1" applyFill="1" applyBorder="1" applyProtection="1"/>
    <xf numFmtId="0" fontId="6" fillId="0" borderId="0" xfId="6" applyFont="1" applyFill="1" applyBorder="1" applyAlignment="1" applyProtection="1">
      <alignment horizontal="center" vertical="center"/>
    </xf>
    <xf numFmtId="0" fontId="6" fillId="0" borderId="0" xfId="6" applyFont="1" applyFill="1" applyBorder="1" applyAlignment="1" applyProtection="1">
      <alignment horizontal="center" vertical="center" wrapText="1"/>
    </xf>
    <xf numFmtId="0" fontId="14" fillId="2" borderId="76" xfId="6" applyFont="1" applyFill="1" applyBorder="1" applyAlignment="1" applyProtection="1">
      <alignment horizontal="left" vertical="center" wrapText="1"/>
    </xf>
    <xf numFmtId="0" fontId="14" fillId="2" borderId="79" xfId="6" applyFont="1" applyFill="1" applyBorder="1" applyAlignment="1" applyProtection="1">
      <alignment horizontal="left" vertical="center" wrapText="1"/>
    </xf>
    <xf numFmtId="0" fontId="6" fillId="2" borderId="79" xfId="6" applyFont="1" applyFill="1" applyBorder="1" applyAlignment="1" applyProtection="1">
      <alignment horizontal="left" vertical="center" wrapText="1" indent="2"/>
    </xf>
    <xf numFmtId="0" fontId="14" fillId="2" borderId="29" xfId="6" applyFont="1" applyFill="1" applyBorder="1" applyAlignment="1" applyProtection="1">
      <alignment horizontal="left" vertical="center" wrapText="1"/>
    </xf>
    <xf numFmtId="0" fontId="14" fillId="2" borderId="5" xfId="10" applyFont="1" applyFill="1" applyBorder="1" applyAlignment="1" applyProtection="1">
      <alignment vertical="center" wrapText="1"/>
    </xf>
    <xf numFmtId="0" fontId="7" fillId="2" borderId="79" xfId="6" applyFont="1" applyFill="1" applyBorder="1" applyAlignment="1" applyProtection="1">
      <alignment horizontal="left" vertical="center" wrapText="1" indent="2"/>
    </xf>
    <xf numFmtId="0" fontId="14" fillId="2" borderId="90" xfId="6" applyFont="1" applyFill="1" applyBorder="1" applyAlignment="1" applyProtection="1">
      <alignment horizontal="left" vertical="center" wrapText="1"/>
    </xf>
    <xf numFmtId="0" fontId="6" fillId="10" borderId="79" xfId="6" applyFont="1" applyFill="1" applyBorder="1" applyAlignment="1" applyProtection="1">
      <alignment horizontal="left" vertical="center" wrapText="1" indent="2"/>
      <protection locked="0"/>
    </xf>
    <xf numFmtId="0" fontId="49" fillId="25" borderId="0" xfId="0" applyFont="1" applyFill="1" applyBorder="1" applyAlignment="1" applyProtection="1">
      <alignment horizontal="left" vertical="center"/>
    </xf>
    <xf numFmtId="0" fontId="49" fillId="25" borderId="56" xfId="0" applyFont="1" applyFill="1" applyBorder="1" applyAlignment="1" applyProtection="1">
      <alignment horizontal="left" vertical="center"/>
    </xf>
    <xf numFmtId="0" fontId="49" fillId="25" borderId="97" xfId="0" applyFont="1" applyFill="1" applyBorder="1" applyAlignment="1" applyProtection="1">
      <alignment horizontal="left" vertical="center"/>
    </xf>
    <xf numFmtId="0" fontId="49" fillId="25" borderId="56" xfId="0" applyFont="1" applyFill="1" applyBorder="1" applyAlignment="1" applyProtection="1">
      <alignment vertical="center"/>
    </xf>
    <xf numFmtId="0" fontId="10" fillId="25" borderId="51" xfId="3" applyFont="1" applyFill="1" applyBorder="1" applyAlignment="1" applyProtection="1">
      <alignment horizontal="left"/>
    </xf>
    <xf numFmtId="0" fontId="20" fillId="25" borderId="27" xfId="6" applyFont="1" applyFill="1" applyBorder="1" applyProtection="1">
      <alignment vertical="center"/>
    </xf>
    <xf numFmtId="0" fontId="7" fillId="25" borderId="52" xfId="6" applyFont="1" applyFill="1" applyBorder="1" applyProtection="1">
      <alignment vertical="center"/>
    </xf>
    <xf numFmtId="0" fontId="7" fillId="25" borderId="53" xfId="6" applyFont="1" applyFill="1" applyBorder="1" applyAlignment="1" applyProtection="1">
      <alignment vertical="center" wrapText="1"/>
    </xf>
    <xf numFmtId="3" fontId="7" fillId="25" borderId="0" xfId="8" applyFont="1" applyFill="1" applyBorder="1" applyProtection="1">
      <alignment horizontal="right" vertical="center"/>
    </xf>
    <xf numFmtId="0" fontId="5" fillId="25" borderId="37" xfId="6" applyFont="1" applyFill="1" applyBorder="1" applyProtection="1">
      <alignment vertical="center"/>
    </xf>
    <xf numFmtId="0" fontId="14" fillId="25" borderId="8" xfId="6" applyFont="1" applyFill="1" applyBorder="1" applyAlignment="1" applyProtection="1">
      <alignment horizontal="center" vertical="center" wrapText="1"/>
    </xf>
    <xf numFmtId="0" fontId="14" fillId="25" borderId="5" xfId="6" applyFont="1" applyFill="1" applyBorder="1" applyAlignment="1" applyProtection="1">
      <alignment horizontal="center" vertical="center" wrapText="1"/>
    </xf>
    <xf numFmtId="0" fontId="14" fillId="25" borderId="6" xfId="6" applyFont="1" applyFill="1" applyBorder="1" applyAlignment="1" applyProtection="1">
      <alignment horizontal="center" vertical="center" wrapText="1"/>
    </xf>
    <xf numFmtId="0" fontId="14" fillId="25" borderId="18" xfId="6" applyFont="1" applyFill="1" applyBorder="1" applyAlignment="1" applyProtection="1">
      <alignment horizontal="center" vertical="center" wrapText="1"/>
    </xf>
    <xf numFmtId="0" fontId="14" fillId="25" borderId="4" xfId="6" applyFont="1" applyFill="1" applyBorder="1" applyAlignment="1" applyProtection="1">
      <alignment horizontal="center" vertical="center" wrapText="1"/>
    </xf>
    <xf numFmtId="0" fontId="14" fillId="25" borderId="5" xfId="10" applyFont="1" applyFill="1" applyBorder="1" applyAlignment="1" applyProtection="1">
      <alignment vertical="center" wrapText="1"/>
    </xf>
    <xf numFmtId="3" fontId="7" fillId="25" borderId="18" xfId="11" applyFont="1" applyFill="1" applyBorder="1" applyAlignment="1" applyProtection="1">
      <alignment horizontal="right" vertical="center"/>
    </xf>
    <xf numFmtId="0" fontId="14" fillId="25" borderId="2" xfId="6" applyFont="1" applyFill="1" applyBorder="1" applyAlignment="1" applyProtection="1">
      <alignment horizontal="left" vertical="center" wrapText="1"/>
    </xf>
    <xf numFmtId="3" fontId="7" fillId="25" borderId="18" xfId="8" applyFont="1" applyFill="1" applyBorder="1" applyAlignment="1" applyProtection="1">
      <alignment horizontal="right" vertical="center"/>
    </xf>
    <xf numFmtId="0" fontId="10" fillId="0" borderId="0" xfId="3" applyFont="1" applyFill="1" applyBorder="1" applyProtection="1"/>
    <xf numFmtId="0" fontId="10" fillId="0" borderId="0" xfId="6" applyFont="1" applyFill="1" applyBorder="1" applyAlignment="1" applyProtection="1">
      <alignment vertical="center"/>
    </xf>
    <xf numFmtId="0" fontId="23" fillId="0" borderId="0" xfId="0" applyFont="1" applyFill="1" applyBorder="1"/>
    <xf numFmtId="0" fontId="24" fillId="0" borderId="0" xfId="6"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xf>
    <xf numFmtId="0" fontId="14" fillId="0" borderId="0" xfId="6" applyFont="1" applyFill="1" applyBorder="1" applyAlignment="1" applyProtection="1">
      <alignment horizontal="center" wrapText="1"/>
    </xf>
    <xf numFmtId="0" fontId="14" fillId="13" borderId="79" xfId="6" applyFont="1" applyFill="1" applyBorder="1" applyAlignment="1" applyProtection="1">
      <alignment horizontal="left" vertical="center" wrapText="1"/>
    </xf>
    <xf numFmtId="0" fontId="14" fillId="2" borderId="79" xfId="6" applyFont="1" applyFill="1" applyBorder="1" applyAlignment="1">
      <alignment horizontal="left" vertical="center" wrapText="1"/>
    </xf>
    <xf numFmtId="0" fontId="14" fillId="2" borderId="22" xfId="0" applyNumberFormat="1" applyFont="1" applyFill="1" applyBorder="1" applyAlignment="1">
      <alignment vertical="center" wrapText="1"/>
    </xf>
    <xf numFmtId="0" fontId="14" fillId="2" borderId="22" xfId="6" applyFont="1" applyFill="1" applyBorder="1" applyAlignment="1" applyProtection="1">
      <alignment horizontal="left" vertical="center" wrapText="1"/>
    </xf>
    <xf numFmtId="0" fontId="6" fillId="2" borderId="22" xfId="6" applyFont="1" applyFill="1" applyBorder="1" applyAlignment="1" applyProtection="1">
      <alignment horizontal="left" vertical="center" wrapText="1" indent="2"/>
    </xf>
    <xf numFmtId="0" fontId="7" fillId="2" borderId="22" xfId="6" applyFont="1" applyFill="1" applyBorder="1" applyAlignment="1" applyProtection="1">
      <alignment horizontal="left" vertical="center" wrapText="1" indent="2"/>
    </xf>
    <xf numFmtId="0" fontId="14" fillId="2" borderId="79" xfId="6" applyFont="1" applyFill="1" applyBorder="1" applyAlignment="1" applyProtection="1">
      <alignment vertical="center" wrapText="1"/>
    </xf>
    <xf numFmtId="0" fontId="14" fillId="2" borderId="79" xfId="6" applyFont="1" applyFill="1" applyBorder="1" applyAlignment="1">
      <alignment vertical="center" wrapText="1"/>
    </xf>
    <xf numFmtId="0" fontId="7" fillId="2" borderId="79" xfId="6" applyFont="1" applyFill="1" applyBorder="1" applyAlignment="1">
      <alignment horizontal="left" vertical="center" wrapText="1" indent="2"/>
    </xf>
    <xf numFmtId="0" fontId="6" fillId="2" borderId="79" xfId="6" applyFont="1" applyFill="1" applyBorder="1" applyAlignment="1">
      <alignment horizontal="left" vertical="center" wrapText="1" indent="2"/>
    </xf>
    <xf numFmtId="0" fontId="6" fillId="2" borderId="79" xfId="0" applyNumberFormat="1" applyFont="1" applyFill="1" applyBorder="1" applyAlignment="1" applyProtection="1">
      <alignment horizontal="left" vertical="center" indent="2"/>
    </xf>
    <xf numFmtId="0" fontId="6" fillId="0" borderId="79" xfId="0" applyNumberFormat="1" applyFont="1" applyBorder="1" applyAlignment="1" applyProtection="1">
      <alignment horizontal="left" vertical="center" wrapText="1" indent="2"/>
    </xf>
    <xf numFmtId="0" fontId="14" fillId="2" borderId="79" xfId="6" applyFont="1" applyFill="1" applyBorder="1" applyAlignment="1" applyProtection="1">
      <alignment horizontal="left" vertical="center" wrapText="1" indent="1"/>
    </xf>
    <xf numFmtId="0" fontId="7" fillId="0" borderId="79" xfId="0" applyNumberFormat="1" applyFont="1" applyBorder="1" applyAlignment="1" applyProtection="1">
      <alignment horizontal="left" vertical="center" indent="2"/>
    </xf>
    <xf numFmtId="0" fontId="6" fillId="0" borderId="29" xfId="0" applyNumberFormat="1" applyFont="1" applyBorder="1" applyAlignment="1" applyProtection="1">
      <alignment horizontal="left" vertical="center" wrapText="1" indent="2"/>
    </xf>
    <xf numFmtId="0" fontId="6" fillId="2" borderId="79" xfId="0" applyNumberFormat="1" applyFont="1" applyFill="1" applyBorder="1" applyAlignment="1" applyProtection="1">
      <alignment horizontal="left" vertical="center" wrapText="1" indent="2"/>
    </xf>
    <xf numFmtId="0" fontId="7" fillId="0" borderId="79" xfId="0" applyNumberFormat="1" applyFont="1" applyBorder="1" applyAlignment="1" applyProtection="1">
      <alignment horizontal="left" vertical="center" wrapText="1" indent="2"/>
    </xf>
    <xf numFmtId="0" fontId="7" fillId="0" borderId="90" xfId="0" applyNumberFormat="1" applyFont="1" applyBorder="1" applyAlignment="1" applyProtection="1">
      <alignment horizontal="left" vertical="center" wrapText="1" indent="2"/>
    </xf>
    <xf numFmtId="0" fontId="14" fillId="2" borderId="24" xfId="6" applyFont="1" applyFill="1" applyBorder="1" applyAlignment="1" applyProtection="1">
      <alignment horizontal="left" vertical="center" wrapText="1"/>
    </xf>
    <xf numFmtId="0" fontId="7" fillId="2" borderId="79" xfId="0" applyNumberFormat="1" applyFont="1" applyFill="1" applyBorder="1" applyAlignment="1" applyProtection="1">
      <alignment horizontal="left" vertical="center" wrapText="1" indent="2"/>
    </xf>
    <xf numFmtId="0" fontId="6" fillId="2" borderId="90" xfId="0" applyNumberFormat="1" applyFont="1" applyFill="1" applyBorder="1" applyAlignment="1" applyProtection="1">
      <alignment horizontal="left" vertical="center" wrapText="1" indent="2"/>
    </xf>
    <xf numFmtId="0" fontId="14" fillId="25" borderId="79" xfId="6" applyFont="1" applyFill="1" applyBorder="1" applyAlignment="1" applyProtection="1">
      <alignment horizontal="left" vertical="center" wrapText="1"/>
    </xf>
    <xf numFmtId="0" fontId="14" fillId="25" borderId="5" xfId="6" applyFont="1" applyFill="1" applyBorder="1" applyAlignment="1" applyProtection="1">
      <alignment horizontal="left" vertical="center" wrapText="1"/>
    </xf>
    <xf numFmtId="3" fontId="14" fillId="25" borderId="18" xfId="6" applyNumberFormat="1" applyFont="1" applyFill="1" applyBorder="1" applyAlignment="1" applyProtection="1">
      <alignment horizontal="center" wrapText="1"/>
    </xf>
    <xf numFmtId="0" fontId="24" fillId="25" borderId="5" xfId="6" applyFont="1" applyFill="1" applyBorder="1" applyAlignment="1" applyProtection="1">
      <alignment horizontal="center" vertical="center" wrapText="1"/>
    </xf>
    <xf numFmtId="0" fontId="14" fillId="25" borderId="18" xfId="6" applyFont="1" applyFill="1" applyBorder="1" applyAlignment="1" applyProtection="1">
      <alignment horizontal="center" wrapText="1"/>
    </xf>
    <xf numFmtId="0" fontId="14" fillId="25" borderId="18" xfId="6" applyFont="1" applyFill="1" applyBorder="1" applyAlignment="1">
      <alignment horizontal="center" wrapText="1"/>
    </xf>
    <xf numFmtId="0" fontId="24" fillId="25" borderId="5" xfId="6" applyFont="1" applyFill="1" applyBorder="1" applyAlignment="1">
      <alignment horizontal="center" vertical="center" wrapText="1"/>
    </xf>
    <xf numFmtId="0" fontId="24" fillId="25" borderId="18" xfId="6" applyFont="1" applyFill="1" applyBorder="1" applyAlignment="1">
      <alignment horizontal="center" vertical="center" wrapText="1"/>
    </xf>
    <xf numFmtId="0" fontId="24" fillId="25" borderId="8" xfId="6" applyFont="1" applyFill="1" applyBorder="1" applyAlignment="1">
      <alignment horizontal="center" vertical="center" wrapText="1"/>
    </xf>
    <xf numFmtId="0" fontId="9" fillId="25" borderId="10" xfId="4" applyNumberFormat="1" applyFont="1" applyFill="1" applyBorder="1" applyAlignment="1">
      <alignment horizontal="left" wrapText="1"/>
    </xf>
    <xf numFmtId="0" fontId="9" fillId="25" borderId="49" xfId="4" applyNumberFormat="1" applyFont="1" applyFill="1" applyBorder="1" applyAlignment="1">
      <alignment horizontal="left" wrapText="1"/>
    </xf>
    <xf numFmtId="0" fontId="9" fillId="25" borderId="11" xfId="4" applyNumberFormat="1" applyFont="1" applyFill="1" applyBorder="1" applyAlignment="1">
      <alignment horizontal="left" wrapText="1"/>
    </xf>
    <xf numFmtId="3" fontId="7" fillId="4" borderId="101" xfId="11" applyFont="1" applyFill="1" applyBorder="1" applyAlignment="1">
      <alignment horizontal="center" vertical="center"/>
    </xf>
    <xf numFmtId="3" fontId="7" fillId="4" borderId="43" xfId="11" applyFont="1" applyFill="1" applyBorder="1" applyAlignment="1">
      <alignment horizontal="center" vertical="center"/>
    </xf>
    <xf numFmtId="3" fontId="7" fillId="4" borderId="47" xfId="11" applyFont="1" applyFill="1" applyBorder="1" applyAlignment="1">
      <alignment horizontal="center" vertical="center"/>
    </xf>
    <xf numFmtId="49" fontId="24" fillId="4" borderId="79" xfId="6" applyNumberFormat="1" applyFont="1" applyFill="1" applyBorder="1" applyAlignment="1">
      <alignment horizontal="left" vertical="center" wrapText="1"/>
    </xf>
    <xf numFmtId="49" fontId="7" fillId="10" borderId="15" xfId="11" applyNumberFormat="1" applyFont="1" applyFill="1" applyBorder="1" applyAlignment="1" applyProtection="1">
      <alignment horizontal="center" vertical="center" wrapText="1"/>
      <protection locked="0"/>
    </xf>
    <xf numFmtId="49" fontId="15" fillId="4" borderId="79" xfId="6" applyNumberFormat="1" applyFont="1" applyFill="1" applyBorder="1" applyAlignment="1">
      <alignment horizontal="left" vertical="center" wrapText="1" indent="2"/>
    </xf>
    <xf numFmtId="49" fontId="15" fillId="4" borderId="83" xfId="6" applyNumberFormat="1" applyFont="1" applyFill="1" applyBorder="1" applyAlignment="1">
      <alignment horizontal="left" vertical="center" wrapText="1" indent="2"/>
    </xf>
    <xf numFmtId="49" fontId="6" fillId="10" borderId="41" xfId="11" applyNumberFormat="1" applyFont="1" applyFill="1" applyBorder="1" applyAlignment="1" applyProtection="1">
      <alignment horizontal="center" vertical="center" wrapText="1"/>
      <protection locked="0"/>
    </xf>
    <xf numFmtId="49" fontId="7" fillId="10" borderId="26" xfId="11" applyNumberFormat="1" applyFont="1" applyFill="1" applyBorder="1" applyAlignment="1" applyProtection="1">
      <alignment horizontal="center" vertical="center" wrapText="1"/>
      <protection locked="0"/>
    </xf>
    <xf numFmtId="49" fontId="5" fillId="10" borderId="41" xfId="11" applyNumberFormat="1" applyFont="1" applyFill="1" applyBorder="1" applyAlignment="1" applyProtection="1">
      <alignment horizontal="center" vertical="center" wrapText="1"/>
      <protection locked="0"/>
    </xf>
    <xf numFmtId="49" fontId="7" fillId="10" borderId="39" xfId="11" applyNumberFormat="1" applyFont="1" applyFill="1" applyBorder="1" applyAlignment="1" applyProtection="1">
      <alignment horizontal="center" vertical="center" wrapText="1"/>
      <protection locked="0"/>
    </xf>
    <xf numFmtId="0" fontId="5" fillId="4" borderId="85" xfId="6" applyFont="1" applyFill="1" applyBorder="1" applyAlignment="1" applyProtection="1">
      <alignment vertical="center" wrapText="1"/>
    </xf>
    <xf numFmtId="3" fontId="7" fillId="10" borderId="101" xfId="7" applyFont="1" applyFill="1" applyBorder="1">
      <alignment horizontal="right" vertical="center"/>
      <protection locked="0"/>
    </xf>
    <xf numFmtId="3" fontId="7" fillId="10" borderId="43" xfId="7" applyFont="1" applyFill="1" applyBorder="1" applyProtection="1">
      <alignment horizontal="right" vertical="center"/>
      <protection locked="0"/>
    </xf>
    <xf numFmtId="3" fontId="7" fillId="10" borderId="43" xfId="7" applyFont="1" applyFill="1" applyBorder="1">
      <alignment horizontal="right" vertical="center"/>
      <protection locked="0"/>
    </xf>
    <xf numFmtId="3" fontId="7" fillId="10" borderId="47" xfId="7" applyFont="1" applyFill="1" applyBorder="1">
      <alignment horizontal="right" vertical="center"/>
      <protection locked="0"/>
    </xf>
    <xf numFmtId="0" fontId="5" fillId="4" borderId="76" xfId="6" applyFont="1" applyFill="1" applyBorder="1" applyAlignment="1" applyProtection="1">
      <alignment horizontal="left" vertical="center" wrapText="1" indent="2"/>
    </xf>
    <xf numFmtId="3" fontId="7" fillId="10" borderId="12" xfId="7" applyFont="1" applyFill="1" applyBorder="1">
      <alignment horizontal="right" vertical="center"/>
      <protection locked="0"/>
    </xf>
    <xf numFmtId="0" fontId="5" fillId="4" borderId="79" xfId="6" applyFont="1" applyFill="1" applyBorder="1" applyAlignment="1" applyProtection="1">
      <alignment horizontal="left" vertical="center" wrapText="1" indent="2"/>
    </xf>
    <xf numFmtId="3" fontId="7" fillId="10" borderId="15" xfId="7" applyFont="1" applyFill="1" applyBorder="1">
      <alignment horizontal="right" vertical="center"/>
      <protection locked="0"/>
    </xf>
    <xf numFmtId="0" fontId="5" fillId="4" borderId="79" xfId="6" applyFont="1" applyFill="1" applyBorder="1" applyAlignment="1" applyProtection="1">
      <alignment vertical="center" wrapText="1"/>
    </xf>
    <xf numFmtId="0" fontId="15" fillId="4" borderId="79" xfId="6" applyFont="1" applyFill="1" applyBorder="1" applyAlignment="1" applyProtection="1">
      <alignment vertical="center" wrapText="1"/>
    </xf>
    <xf numFmtId="0" fontId="15" fillId="4" borderId="83" xfId="6" applyFont="1" applyFill="1" applyBorder="1" applyAlignment="1" applyProtection="1">
      <alignment vertical="center" wrapText="1"/>
    </xf>
    <xf numFmtId="3" fontId="7" fillId="5" borderId="41" xfId="8" applyFont="1" applyFill="1" applyBorder="1" applyAlignment="1">
      <alignment horizontal="right" vertical="center"/>
    </xf>
    <xf numFmtId="3" fontId="7" fillId="5" borderId="26" xfId="8" applyFont="1" applyFill="1" applyBorder="1" applyAlignment="1">
      <alignment horizontal="right" vertical="center"/>
    </xf>
    <xf numFmtId="3" fontId="7" fillId="5" borderId="39" xfId="8" applyFont="1" applyFill="1" applyBorder="1" applyAlignment="1">
      <alignment horizontal="right" vertical="center"/>
    </xf>
    <xf numFmtId="0" fontId="15" fillId="4" borderId="79" xfId="6" applyFont="1" applyFill="1" applyBorder="1" applyAlignment="1" applyProtection="1">
      <alignment horizontal="left" vertical="center" wrapText="1" indent="2"/>
    </xf>
    <xf numFmtId="0" fontId="24" fillId="4" borderId="79" xfId="6" applyFont="1" applyFill="1" applyBorder="1" applyAlignment="1" applyProtection="1">
      <alignment horizontal="left" vertical="center" wrapText="1"/>
    </xf>
    <xf numFmtId="0" fontId="24" fillId="25" borderId="42" xfId="6" applyFont="1" applyFill="1" applyBorder="1" applyAlignment="1">
      <alignment horizontal="center" vertical="center" wrapText="1"/>
    </xf>
    <xf numFmtId="0" fontId="24" fillId="25" borderId="44" xfId="6" applyFont="1" applyFill="1" applyBorder="1" applyAlignment="1">
      <alignment horizontal="center" vertical="center" wrapText="1"/>
    </xf>
    <xf numFmtId="0" fontId="24" fillId="25" borderId="90" xfId="6" applyFont="1" applyFill="1" applyBorder="1" applyAlignment="1" applyProtection="1">
      <alignment horizontal="left" vertical="center" wrapText="1"/>
    </xf>
    <xf numFmtId="0" fontId="24" fillId="25" borderId="2" xfId="6" applyFont="1" applyFill="1" applyBorder="1" applyAlignment="1" applyProtection="1">
      <alignment horizontal="left" vertical="center" wrapText="1"/>
    </xf>
    <xf numFmtId="0" fontId="24" fillId="25" borderId="48" xfId="6" applyFont="1" applyFill="1" applyBorder="1" applyAlignment="1" applyProtection="1">
      <alignment horizontal="left" vertical="center" wrapText="1"/>
    </xf>
    <xf numFmtId="0" fontId="32" fillId="25" borderId="5" xfId="0" applyNumberFormat="1" applyFont="1" applyFill="1" applyBorder="1" applyAlignment="1" applyProtection="1">
      <alignment horizontal="center" vertical="center" wrapText="1"/>
    </xf>
    <xf numFmtId="0" fontId="32" fillId="25" borderId="18" xfId="0" applyNumberFormat="1" applyFont="1" applyFill="1" applyBorder="1" applyAlignment="1" applyProtection="1">
      <alignment horizontal="center" vertical="center" wrapText="1"/>
    </xf>
    <xf numFmtId="0" fontId="32" fillId="25" borderId="8" xfId="0" applyNumberFormat="1" applyFont="1" applyFill="1" applyBorder="1" applyAlignment="1" applyProtection="1">
      <alignment horizontal="center" vertical="center" wrapText="1"/>
    </xf>
    <xf numFmtId="0" fontId="31" fillId="25" borderId="5" xfId="0" applyFont="1" applyFill="1" applyBorder="1" applyAlignment="1" applyProtection="1">
      <alignment horizontal="center" vertical="center" wrapText="1"/>
    </xf>
    <xf numFmtId="0" fontId="31" fillId="25" borderId="18" xfId="0" applyFont="1" applyFill="1" applyBorder="1" applyAlignment="1" applyProtection="1">
      <alignment horizontal="center" vertical="center" wrapText="1"/>
    </xf>
    <xf numFmtId="0" fontId="31" fillId="25" borderId="8" xfId="0" applyFont="1" applyFill="1" applyBorder="1" applyAlignment="1" applyProtection="1">
      <alignment horizontal="center" vertical="center" wrapText="1"/>
    </xf>
    <xf numFmtId="0" fontId="14" fillId="25" borderId="18" xfId="0" applyFont="1" applyFill="1" applyBorder="1" applyAlignment="1" applyProtection="1">
      <alignment horizontal="center" vertical="center" wrapText="1"/>
    </xf>
    <xf numFmtId="0" fontId="14" fillId="25" borderId="8" xfId="0" applyFont="1" applyFill="1" applyBorder="1" applyAlignment="1" applyProtection="1">
      <alignment horizontal="center" vertical="center" wrapText="1"/>
    </xf>
    <xf numFmtId="49" fontId="6" fillId="24" borderId="19" xfId="0" applyNumberFormat="1" applyFont="1" applyFill="1" applyBorder="1" applyAlignment="1" applyProtection="1">
      <alignment horizontal="left" vertical="center" wrapText="1"/>
      <protection locked="0"/>
    </xf>
    <xf numFmtId="164" fontId="6" fillId="24" borderId="20" xfId="0" applyNumberFormat="1" applyFont="1" applyFill="1" applyBorder="1" applyAlignment="1" applyProtection="1">
      <alignment horizontal="center" vertical="center" wrapText="1"/>
      <protection locked="0"/>
    </xf>
    <xf numFmtId="3" fontId="6" fillId="24" borderId="12" xfId="0" applyNumberFormat="1" applyFont="1" applyFill="1" applyBorder="1" applyAlignment="1" applyProtection="1">
      <alignment horizontal="right" vertical="center" wrapText="1"/>
      <protection locked="0"/>
    </xf>
    <xf numFmtId="164" fontId="6" fillId="24" borderId="20" xfId="0" quotePrefix="1" applyNumberFormat="1" applyFont="1" applyFill="1" applyBorder="1" applyAlignment="1" applyProtection="1">
      <alignment horizontal="center" vertical="center" wrapText="1"/>
      <protection locked="0"/>
    </xf>
    <xf numFmtId="49" fontId="6" fillId="24" borderId="19" xfId="0" applyNumberFormat="1" applyFont="1" applyFill="1" applyBorder="1" applyAlignment="1" applyProtection="1">
      <alignment horizontal="center" vertical="center" wrapText="1"/>
      <protection locked="0"/>
    </xf>
    <xf numFmtId="3" fontId="6" fillId="24" borderId="20" xfId="0" applyNumberFormat="1" applyFont="1" applyFill="1" applyBorder="1" applyAlignment="1" applyProtection="1">
      <alignment horizontal="right" vertical="center" wrapText="1"/>
      <protection locked="0"/>
    </xf>
    <xf numFmtId="49" fontId="6" fillId="24" borderId="9" xfId="0" applyNumberFormat="1" applyFont="1" applyFill="1" applyBorder="1" applyAlignment="1" applyProtection="1">
      <alignment horizontal="left" vertical="center" wrapText="1"/>
      <protection locked="0"/>
    </xf>
    <xf numFmtId="164" fontId="6" fillId="24" borderId="28" xfId="0" applyNumberFormat="1" applyFont="1" applyFill="1" applyBorder="1" applyAlignment="1" applyProtection="1">
      <alignment horizontal="center" vertical="center" wrapText="1"/>
      <protection locked="0"/>
    </xf>
    <xf numFmtId="3" fontId="6" fillId="24" borderId="28" xfId="0" applyNumberFormat="1" applyFont="1" applyFill="1" applyBorder="1" applyAlignment="1" applyProtection="1">
      <alignment horizontal="right" vertical="center" wrapText="1"/>
      <protection locked="0"/>
    </xf>
    <xf numFmtId="3" fontId="6" fillId="24" borderId="32" xfId="0" applyNumberFormat="1" applyFont="1" applyFill="1" applyBorder="1" applyAlignment="1" applyProtection="1">
      <alignment horizontal="right" vertical="center" wrapText="1"/>
      <protection locked="0"/>
    </xf>
    <xf numFmtId="3" fontId="14" fillId="24" borderId="42" xfId="7" applyNumberFormat="1" applyFont="1" applyFill="1" applyBorder="1" applyAlignment="1" applyProtection="1">
      <alignment horizontal="right" vertical="center"/>
      <protection locked="0"/>
    </xf>
    <xf numFmtId="3" fontId="14" fillId="24" borderId="24" xfId="7" applyNumberFormat="1" applyFont="1" applyFill="1" applyBorder="1" applyAlignment="1" applyProtection="1">
      <alignment horizontal="right" vertical="center"/>
      <protection locked="0"/>
    </xf>
    <xf numFmtId="0" fontId="6" fillId="24" borderId="20" xfId="0" applyNumberFormat="1" applyFont="1" applyFill="1" applyBorder="1" applyAlignment="1" applyProtection="1">
      <alignment horizontal="left" vertical="center" wrapText="1"/>
      <protection locked="0"/>
    </xf>
    <xf numFmtId="0" fontId="6" fillId="24" borderId="20" xfId="0" quotePrefix="1" applyNumberFormat="1" applyFont="1" applyFill="1" applyBorder="1" applyAlignment="1" applyProtection="1">
      <alignment horizontal="left" vertical="center" wrapText="1"/>
      <protection locked="0"/>
    </xf>
    <xf numFmtId="49" fontId="6" fillId="24" borderId="23" xfId="0" applyNumberFormat="1" applyFont="1" applyFill="1" applyBorder="1" applyAlignment="1" applyProtection="1">
      <alignment horizontal="left" vertical="center" wrapText="1"/>
      <protection locked="0"/>
    </xf>
    <xf numFmtId="0" fontId="6" fillId="24" borderId="23" xfId="0" applyNumberFormat="1" applyFont="1" applyFill="1" applyBorder="1" applyAlignment="1" applyProtection="1">
      <alignment horizontal="left" vertical="center" wrapText="1"/>
      <protection locked="0"/>
    </xf>
    <xf numFmtId="164" fontId="6" fillId="24" borderId="23" xfId="0" quotePrefix="1" applyNumberFormat="1" applyFont="1" applyFill="1" applyBorder="1" applyAlignment="1" applyProtection="1">
      <alignment horizontal="center" vertical="center" wrapText="1"/>
      <protection locked="0"/>
    </xf>
    <xf numFmtId="3" fontId="6" fillId="24" borderId="23" xfId="0" applyNumberFormat="1" applyFont="1" applyFill="1" applyBorder="1" applyAlignment="1" applyProtection="1">
      <alignment horizontal="right" vertical="center" wrapText="1"/>
      <protection locked="0"/>
    </xf>
    <xf numFmtId="0" fontId="6" fillId="24" borderId="28" xfId="0" quotePrefix="1" applyNumberFormat="1" applyFont="1" applyFill="1" applyBorder="1" applyAlignment="1" applyProtection="1">
      <alignment horizontal="left" vertical="center" wrapText="1"/>
      <protection locked="0"/>
    </xf>
    <xf numFmtId="0" fontId="48" fillId="25" borderId="0" xfId="0" applyFont="1" applyFill="1" applyBorder="1" applyAlignment="1" applyProtection="1">
      <alignment horizontal="center" vertical="center" wrapText="1"/>
      <protection locked="0"/>
    </xf>
    <xf numFmtId="0" fontId="8" fillId="4" borderId="0" xfId="12" applyFont="1" applyFill="1" applyBorder="1" applyAlignment="1" applyProtection="1">
      <alignment horizontal="center"/>
    </xf>
    <xf numFmtId="0" fontId="8" fillId="4" borderId="0" xfId="12" applyFont="1" applyFill="1" applyBorder="1" applyAlignment="1" applyProtection="1">
      <alignment horizontal="center" wrapText="1"/>
    </xf>
    <xf numFmtId="0" fontId="7" fillId="6" borderId="73" xfId="0" applyFont="1" applyFill="1" applyBorder="1" applyAlignment="1">
      <alignment horizontal="justify" vertical="top"/>
    </xf>
    <xf numFmtId="0" fontId="14" fillId="6" borderId="73" xfId="0" applyFont="1" applyFill="1" applyBorder="1" applyAlignment="1">
      <alignment horizontal="center" vertical="top"/>
    </xf>
    <xf numFmtId="0" fontId="8" fillId="0" borderId="0" xfId="5" applyFont="1" applyFill="1" applyBorder="1" applyAlignment="1" applyProtection="1">
      <alignment horizontal="center" wrapText="1"/>
    </xf>
    <xf numFmtId="0" fontId="23" fillId="0" borderId="0" xfId="0" applyFont="1" applyFill="1" applyBorder="1" applyProtection="1"/>
    <xf numFmtId="0" fontId="33" fillId="0" borderId="0" xfId="0" applyFont="1" applyFill="1" applyBorder="1"/>
    <xf numFmtId="0" fontId="31" fillId="0" borderId="0" xfId="0" applyNumberFormat="1" applyFont="1" applyFill="1" applyBorder="1" applyProtection="1"/>
    <xf numFmtId="0" fontId="6" fillId="0" borderId="0" xfId="0" applyNumberFormat="1" applyFont="1" applyFill="1" applyBorder="1" applyAlignment="1" applyProtection="1">
      <alignment horizontal="center" vertical="center" wrapText="1"/>
    </xf>
    <xf numFmtId="0" fontId="14" fillId="0" borderId="85" xfId="0" applyNumberFormat="1" applyFont="1" applyBorder="1" applyAlignment="1" applyProtection="1">
      <alignment horizontal="left" vertical="center"/>
    </xf>
    <xf numFmtId="1" fontId="14" fillId="7" borderId="47" xfId="7" applyNumberFormat="1" applyFont="1" applyFill="1" applyBorder="1" applyAlignment="1" applyProtection="1">
      <alignment horizontal="center" vertical="center"/>
    </xf>
    <xf numFmtId="0" fontId="14" fillId="0" borderId="83" xfId="0" applyNumberFormat="1" applyFont="1" applyBorder="1" applyAlignment="1" applyProtection="1">
      <alignment horizontal="left" vertical="center" wrapText="1"/>
    </xf>
    <xf numFmtId="9" fontId="7" fillId="7" borderId="39" xfId="7" applyNumberFormat="1" applyFont="1" applyFill="1" applyBorder="1" applyAlignment="1" applyProtection="1">
      <alignment horizontal="center" vertical="center"/>
    </xf>
    <xf numFmtId="0" fontId="0" fillId="0" borderId="0" xfId="0" applyBorder="1" applyAlignment="1" applyProtection="1">
      <alignment wrapText="1"/>
    </xf>
    <xf numFmtId="0" fontId="24" fillId="2" borderId="42" xfId="6" applyFont="1" applyFill="1" applyBorder="1" applyAlignment="1" applyProtection="1">
      <alignment horizontal="center" vertical="center" wrapText="1"/>
    </xf>
    <xf numFmtId="0" fontId="24" fillId="2" borderId="43" xfId="6" applyFont="1" applyFill="1" applyBorder="1" applyAlignment="1" applyProtection="1">
      <alignment horizontal="center" vertical="center" wrapText="1"/>
    </xf>
    <xf numFmtId="0" fontId="24" fillId="2" borderId="47" xfId="6" applyFont="1" applyFill="1" applyBorder="1" applyAlignment="1" applyProtection="1">
      <alignment horizontal="center" vertical="center" wrapText="1"/>
    </xf>
    <xf numFmtId="0" fontId="14" fillId="2" borderId="22" xfId="6" applyFont="1" applyFill="1" applyBorder="1" applyAlignment="1" applyProtection="1">
      <alignment horizontal="left" vertical="center" wrapText="1" indent="1"/>
    </xf>
    <xf numFmtId="0" fontId="7" fillId="0" borderId="22" xfId="0" applyNumberFormat="1" applyFont="1" applyBorder="1" applyAlignment="1" applyProtection="1">
      <alignment horizontal="left" vertical="center" indent="2"/>
    </xf>
    <xf numFmtId="0" fontId="6" fillId="0" borderId="24" xfId="0" applyNumberFormat="1" applyFont="1" applyBorder="1" applyAlignment="1" applyProtection="1">
      <alignment horizontal="left" vertical="center" wrapText="1" indent="2"/>
    </xf>
    <xf numFmtId="3" fontId="7" fillId="10" borderId="26" xfId="7" applyFont="1" applyFill="1" applyBorder="1" applyProtection="1">
      <alignment horizontal="right" vertical="center"/>
      <protection locked="0"/>
    </xf>
    <xf numFmtId="0" fontId="32" fillId="4" borderId="0" xfId="0" applyNumberFormat="1" applyFont="1" applyFill="1" applyBorder="1" applyAlignment="1" applyProtection="1">
      <alignment wrapText="1"/>
    </xf>
    <xf numFmtId="3" fontId="7" fillId="6" borderId="90" xfId="7" applyFont="1" applyFill="1" applyBorder="1" applyProtection="1">
      <alignment horizontal="right" vertical="center"/>
    </xf>
    <xf numFmtId="3" fontId="7" fillId="6" borderId="19" xfId="7" applyFont="1" applyFill="1" applyBorder="1" applyProtection="1">
      <alignment horizontal="right" vertical="center"/>
    </xf>
    <xf numFmtId="3" fontId="6" fillId="5" borderId="79" xfId="8" applyFont="1" applyFill="1" applyBorder="1" applyAlignment="1" applyProtection="1">
      <alignment horizontal="right" vertical="center"/>
    </xf>
    <xf numFmtId="3" fontId="6" fillId="5" borderId="32" xfId="8" applyFont="1" applyFill="1" applyBorder="1" applyAlignment="1" applyProtection="1">
      <alignment horizontal="right" vertical="center"/>
    </xf>
    <xf numFmtId="3" fontId="6" fillId="5" borderId="83" xfId="8" applyFont="1" applyFill="1" applyBorder="1" applyAlignment="1" applyProtection="1">
      <alignment horizontal="right" vertical="center"/>
    </xf>
    <xf numFmtId="0" fontId="24" fillId="2" borderId="78" xfId="6" applyFont="1" applyFill="1" applyBorder="1" applyAlignment="1" applyProtection="1">
      <alignment horizontal="center" vertical="center" wrapText="1"/>
    </xf>
    <xf numFmtId="3" fontId="6" fillId="6" borderId="75" xfId="8" applyFont="1" applyFill="1" applyBorder="1" applyAlignment="1" applyProtection="1">
      <alignment horizontal="right" vertical="center"/>
    </xf>
    <xf numFmtId="3" fontId="6" fillId="5" borderId="77" xfId="8" applyFont="1" applyFill="1" applyBorder="1" applyAlignment="1" applyProtection="1">
      <alignment horizontal="right" vertical="center"/>
    </xf>
    <xf numFmtId="3" fontId="6" fillId="6" borderId="80" xfId="7" applyFont="1" applyFill="1" applyBorder="1" applyProtection="1">
      <alignment horizontal="right" vertical="center"/>
    </xf>
    <xf numFmtId="3" fontId="6" fillId="6" borderId="75" xfId="7" applyFont="1" applyFill="1" applyBorder="1" applyProtection="1">
      <alignment horizontal="right" vertical="center"/>
    </xf>
    <xf numFmtId="3" fontId="6" fillId="6" borderId="74" xfId="7" applyFont="1" applyFill="1" applyBorder="1" applyProtection="1">
      <alignment horizontal="right" vertical="center"/>
    </xf>
    <xf numFmtId="0" fontId="7" fillId="0" borderId="22" xfId="0" applyNumberFormat="1" applyFont="1" applyBorder="1" applyAlignment="1" applyProtection="1">
      <alignment horizontal="left" vertical="center" wrapText="1" indent="2"/>
    </xf>
    <xf numFmtId="0" fontId="7" fillId="0" borderId="24" xfId="0" applyNumberFormat="1" applyFont="1" applyBorder="1" applyAlignment="1" applyProtection="1">
      <alignment horizontal="left" vertical="center" wrapText="1" indent="2"/>
    </xf>
    <xf numFmtId="3" fontId="6" fillId="6" borderId="17" xfId="7" applyFont="1" applyFill="1" applyBorder="1" applyProtection="1">
      <alignment horizontal="right" vertical="center"/>
    </xf>
    <xf numFmtId="3" fontId="6" fillId="5" borderId="22" xfId="8" applyFont="1" applyFill="1" applyBorder="1" applyAlignment="1" applyProtection="1">
      <alignment horizontal="right" vertical="center"/>
    </xf>
    <xf numFmtId="3" fontId="6" fillId="7" borderId="37" xfId="8" applyFont="1" applyFill="1" applyBorder="1" applyAlignment="1" applyProtection="1">
      <alignment horizontal="right" vertical="center"/>
    </xf>
    <xf numFmtId="3" fontId="6" fillId="5" borderId="24" xfId="8" applyFont="1" applyFill="1" applyBorder="1" applyAlignment="1" applyProtection="1">
      <alignment horizontal="right" vertical="center"/>
    </xf>
    <xf numFmtId="3" fontId="32" fillId="7" borderId="81" xfId="0" applyNumberFormat="1" applyFont="1" applyFill="1" applyBorder="1" applyAlignment="1" applyProtection="1">
      <alignment vertical="center"/>
    </xf>
    <xf numFmtId="0" fontId="9" fillId="4" borderId="0" xfId="5" applyFont="1" applyFill="1" applyAlignment="1" applyProtection="1">
      <alignment horizontal="center"/>
    </xf>
    <xf numFmtId="0" fontId="9" fillId="4" borderId="0" xfId="5" applyFont="1" applyFill="1" applyAlignment="1" applyProtection="1">
      <alignment horizontal="center" wrapText="1"/>
    </xf>
    <xf numFmtId="0" fontId="8" fillId="4" borderId="0" xfId="5" applyFont="1" applyFill="1" applyAlignment="1" applyProtection="1">
      <alignment horizontal="center" wrapText="1"/>
    </xf>
    <xf numFmtId="0" fontId="8" fillId="4" borderId="0" xfId="5" applyFont="1" applyFill="1" applyAlignment="1" applyProtection="1">
      <alignment horizontal="center"/>
    </xf>
    <xf numFmtId="0" fontId="7" fillId="0" borderId="80" xfId="0" applyFont="1" applyFill="1" applyBorder="1" applyAlignment="1">
      <alignment horizontal="center"/>
    </xf>
    <xf numFmtId="0" fontId="34" fillId="25" borderId="5"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8" xfId="0" applyFont="1" applyFill="1" applyBorder="1" applyAlignment="1">
      <alignment horizontal="center" vertical="center" wrapText="1"/>
    </xf>
    <xf numFmtId="0" fontId="23" fillId="29" borderId="22" xfId="0" applyFont="1" applyFill="1" applyBorder="1" applyAlignment="1" applyProtection="1">
      <protection locked="0"/>
    </xf>
    <xf numFmtId="167" fontId="23" fillId="29" borderId="23" xfId="2" applyNumberFormat="1" applyFont="1" applyFill="1" applyBorder="1" applyAlignment="1" applyProtection="1">
      <protection locked="0"/>
    </xf>
    <xf numFmtId="3" fontId="23" fillId="29" borderId="23" xfId="0" applyNumberFormat="1" applyFont="1" applyFill="1" applyBorder="1" applyAlignment="1" applyProtection="1">
      <protection locked="0"/>
    </xf>
    <xf numFmtId="0" fontId="23" fillId="29" borderId="29" xfId="0" applyFont="1" applyFill="1" applyBorder="1" applyAlignment="1" applyProtection="1">
      <protection locked="0"/>
    </xf>
    <xf numFmtId="167" fontId="23" fillId="29" borderId="34" xfId="2" applyNumberFormat="1" applyFont="1" applyFill="1" applyBorder="1" applyAlignment="1" applyProtection="1">
      <protection locked="0"/>
    </xf>
    <xf numFmtId="3" fontId="23" fillId="29" borderId="34" xfId="0" applyNumberFormat="1" applyFont="1" applyFill="1" applyBorder="1" applyAlignment="1" applyProtection="1">
      <protection locked="0"/>
    </xf>
    <xf numFmtId="0" fontId="50" fillId="25" borderId="81" xfId="0" applyFont="1" applyFill="1" applyBorder="1" applyAlignment="1">
      <alignment horizontal="center" vertical="center"/>
    </xf>
    <xf numFmtId="0" fontId="50" fillId="25" borderId="72" xfId="0" applyFont="1" applyFill="1" applyBorder="1" applyAlignment="1">
      <alignment horizontal="center" vertical="center"/>
    </xf>
    <xf numFmtId="0" fontId="50" fillId="25" borderId="74" xfId="0" applyFont="1" applyFill="1" applyBorder="1" applyAlignment="1">
      <alignment horizontal="center" vertical="center"/>
    </xf>
    <xf numFmtId="0" fontId="50" fillId="25" borderId="3" xfId="0" applyFont="1" applyFill="1" applyBorder="1" applyAlignment="1">
      <alignment horizontal="center" vertical="center"/>
    </xf>
    <xf numFmtId="0" fontId="50" fillId="25" borderId="78" xfId="0" applyFont="1" applyFill="1" applyBorder="1" applyAlignment="1">
      <alignment vertical="center"/>
    </xf>
    <xf numFmtId="0" fontId="50" fillId="25" borderId="73" xfId="0" applyFont="1" applyFill="1" applyBorder="1" applyAlignment="1">
      <alignment horizontal="center" vertical="center"/>
    </xf>
    <xf numFmtId="16" fontId="50" fillId="25" borderId="74" xfId="0" applyNumberFormat="1" applyFont="1" applyFill="1" applyBorder="1" applyAlignment="1">
      <alignment horizontal="center" vertical="center"/>
    </xf>
    <xf numFmtId="3" fontId="50" fillId="25" borderId="52" xfId="0" applyNumberFormat="1" applyFont="1" applyFill="1" applyBorder="1" applyAlignment="1">
      <alignment horizontal="center" vertical="center"/>
    </xf>
    <xf numFmtId="0" fontId="50" fillId="25" borderId="73" xfId="0" applyFont="1" applyFill="1" applyBorder="1" applyAlignment="1">
      <alignment horizontal="right" vertical="center"/>
    </xf>
    <xf numFmtId="0" fontId="50" fillId="26" borderId="78" xfId="0" applyFont="1" applyFill="1" applyBorder="1" applyAlignment="1">
      <alignment horizontal="left" vertical="justify"/>
    </xf>
    <xf numFmtId="0" fontId="50" fillId="26" borderId="78" xfId="0" applyFont="1" applyFill="1" applyBorder="1" applyAlignment="1">
      <alignment horizontal="left"/>
    </xf>
    <xf numFmtId="9" fontId="50" fillId="26" borderId="85" xfId="0" applyNumberFormat="1" applyFont="1" applyFill="1" applyBorder="1" applyAlignment="1">
      <alignment horizontal="right"/>
    </xf>
    <xf numFmtId="3" fontId="58" fillId="26" borderId="78" xfId="0" applyNumberFormat="1" applyFont="1" applyFill="1" applyBorder="1" applyAlignment="1">
      <alignment horizontal="center"/>
    </xf>
    <xf numFmtId="0" fontId="50" fillId="26" borderId="78" xfId="0" applyFont="1" applyFill="1" applyBorder="1" applyAlignment="1">
      <alignment horizontal="center"/>
    </xf>
    <xf numFmtId="0" fontId="50" fillId="26" borderId="86" xfId="0" applyFont="1" applyFill="1" applyBorder="1" applyAlignment="1">
      <alignment horizontal="center"/>
    </xf>
    <xf numFmtId="3" fontId="50" fillId="26" borderId="78" xfId="0" applyNumberFormat="1" applyFont="1" applyFill="1" applyBorder="1" applyAlignment="1">
      <alignment horizontal="right"/>
    </xf>
    <xf numFmtId="0" fontId="50" fillId="26" borderId="77" xfId="0" applyFont="1" applyFill="1" applyBorder="1" applyAlignment="1">
      <alignment vertical="justify"/>
    </xf>
    <xf numFmtId="0" fontId="50" fillId="26" borderId="77" xfId="0" applyFont="1" applyFill="1" applyBorder="1"/>
    <xf numFmtId="9" fontId="50" fillId="26" borderId="79" xfId="0" applyNumberFormat="1" applyFont="1" applyFill="1" applyBorder="1" applyAlignment="1">
      <alignment horizontal="right"/>
    </xf>
    <xf numFmtId="3" fontId="50" fillId="26" borderId="77" xfId="0" applyNumberFormat="1" applyFont="1" applyFill="1" applyBorder="1" applyAlignment="1"/>
    <xf numFmtId="0" fontId="50" fillId="26" borderId="35" xfId="0" applyFont="1" applyFill="1" applyBorder="1"/>
    <xf numFmtId="3" fontId="50" fillId="26" borderId="77" xfId="0" applyNumberFormat="1" applyFont="1" applyFill="1" applyBorder="1" applyAlignment="1">
      <alignment horizontal="right"/>
    </xf>
    <xf numFmtId="3" fontId="50" fillId="26" borderId="77" xfId="0" applyNumberFormat="1" applyFont="1" applyFill="1" applyBorder="1" applyAlignment="1">
      <alignment horizontal="center"/>
    </xf>
    <xf numFmtId="0" fontId="50" fillId="26" borderId="84" xfId="0" applyFont="1" applyFill="1" applyBorder="1" applyAlignment="1">
      <alignment vertical="justify"/>
    </xf>
    <xf numFmtId="0" fontId="50" fillId="26" borderId="84" xfId="0" applyFont="1" applyFill="1" applyBorder="1"/>
    <xf numFmtId="9" fontId="50" fillId="26" borderId="83" xfId="0" applyNumberFormat="1" applyFont="1" applyFill="1" applyBorder="1" applyAlignment="1">
      <alignment horizontal="right"/>
    </xf>
    <xf numFmtId="3" fontId="50" fillId="26" borderId="84" xfId="0" applyNumberFormat="1" applyFont="1" applyFill="1" applyBorder="1" applyAlignment="1">
      <alignment horizontal="center"/>
    </xf>
    <xf numFmtId="0" fontId="50" fillId="26" borderId="87" xfId="0" applyFont="1" applyFill="1" applyBorder="1"/>
    <xf numFmtId="3" fontId="50" fillId="26" borderId="84" xfId="0" applyNumberFormat="1" applyFont="1" applyFill="1" applyBorder="1" applyAlignment="1">
      <alignment horizontal="right"/>
    </xf>
    <xf numFmtId="0" fontId="50" fillId="29" borderId="0" xfId="0" applyFont="1" applyFill="1" applyBorder="1" applyAlignment="1">
      <alignment horizontal="center"/>
    </xf>
    <xf numFmtId="0" fontId="50" fillId="29" borderId="0" xfId="0" applyFont="1" applyFill="1" applyBorder="1"/>
    <xf numFmtId="0" fontId="50" fillId="26" borderId="78" xfId="0" applyFont="1" applyFill="1" applyBorder="1"/>
    <xf numFmtId="9" fontId="50" fillId="26" borderId="78" xfId="0" applyNumberFormat="1" applyFont="1" applyFill="1" applyBorder="1" applyAlignment="1">
      <alignment horizontal="right"/>
    </xf>
    <xf numFmtId="3" fontId="54" fillId="26" borderId="86" xfId="0" applyNumberFormat="1" applyFont="1" applyFill="1" applyBorder="1" applyAlignment="1">
      <alignment horizontal="center"/>
    </xf>
    <xf numFmtId="9" fontId="50" fillId="26" borderId="77" xfId="0" applyNumberFormat="1" applyFont="1" applyFill="1" applyBorder="1" applyAlignment="1">
      <alignment horizontal="right"/>
    </xf>
    <xf numFmtId="3" fontId="7" fillId="26" borderId="35" xfId="0" applyNumberFormat="1" applyFont="1" applyFill="1" applyBorder="1" applyAlignment="1">
      <alignment horizontal="center"/>
    </xf>
    <xf numFmtId="3" fontId="54" fillId="26" borderId="35" xfId="0" applyNumberFormat="1" applyFont="1" applyFill="1" applyBorder="1" applyAlignment="1">
      <alignment horizontal="center"/>
    </xf>
    <xf numFmtId="3" fontId="54" fillId="26" borderId="30" xfId="0" applyNumberFormat="1" applyFont="1" applyFill="1" applyBorder="1" applyAlignment="1">
      <alignment horizontal="center"/>
    </xf>
    <xf numFmtId="3" fontId="61" fillId="26" borderId="86" xfId="0" applyNumberFormat="1" applyFont="1" applyFill="1" applyBorder="1" applyAlignment="1">
      <alignment horizontal="center"/>
    </xf>
    <xf numFmtId="9" fontId="50" fillId="26" borderId="84" xfId="0" applyNumberFormat="1" applyFont="1" applyFill="1" applyBorder="1" applyAlignment="1">
      <alignment horizontal="right"/>
    </xf>
    <xf numFmtId="3" fontId="54" fillId="26" borderId="87" xfId="0" applyNumberFormat="1" applyFont="1" applyFill="1" applyBorder="1" applyAlignment="1">
      <alignment horizontal="center"/>
    </xf>
    <xf numFmtId="3" fontId="61" fillId="26" borderId="78" xfId="0" applyNumberFormat="1" applyFont="1" applyFill="1" applyBorder="1" applyAlignment="1">
      <alignment horizontal="right"/>
    </xf>
    <xf numFmtId="3" fontId="54" fillId="26" borderId="77" xfId="0" applyNumberFormat="1" applyFont="1" applyFill="1" applyBorder="1" applyAlignment="1">
      <alignment horizontal="right"/>
    </xf>
    <xf numFmtId="3" fontId="7" fillId="26" borderId="77" xfId="0" applyNumberFormat="1" applyFont="1" applyFill="1" applyBorder="1" applyAlignment="1">
      <alignment horizontal="right"/>
    </xf>
    <xf numFmtId="3" fontId="54" fillId="26" borderId="84" xfId="0" applyNumberFormat="1" applyFont="1" applyFill="1" applyBorder="1" applyAlignment="1">
      <alignment horizontal="right"/>
    </xf>
    <xf numFmtId="0" fontId="54" fillId="26" borderId="77" xfId="0" applyFont="1" applyFill="1" applyBorder="1"/>
    <xf numFmtId="0" fontId="54" fillId="26" borderId="84" xfId="0" applyFont="1" applyFill="1" applyBorder="1"/>
    <xf numFmtId="0" fontId="54" fillId="26" borderId="75" xfId="0" applyFont="1" applyFill="1" applyBorder="1"/>
    <xf numFmtId="0" fontId="54" fillId="26" borderId="80" xfId="0" applyFont="1" applyFill="1" applyBorder="1"/>
    <xf numFmtId="0" fontId="50" fillId="26" borderId="75" xfId="0" applyFont="1" applyFill="1" applyBorder="1"/>
    <xf numFmtId="0" fontId="50" fillId="26" borderId="21" xfId="0" applyFont="1" applyFill="1" applyBorder="1"/>
    <xf numFmtId="9" fontId="50" fillId="26" borderId="77" xfId="0" applyNumberFormat="1" applyFont="1" applyFill="1" applyBorder="1"/>
    <xf numFmtId="0" fontId="54" fillId="26" borderId="78" xfId="0" applyFont="1" applyFill="1" applyBorder="1"/>
    <xf numFmtId="3" fontId="54" fillId="26" borderId="78" xfId="0" applyNumberFormat="1" applyFont="1" applyFill="1" applyBorder="1" applyAlignment="1">
      <alignment horizontal="right"/>
    </xf>
    <xf numFmtId="3" fontId="54" fillId="26" borderId="80" xfId="0" applyNumberFormat="1" applyFont="1" applyFill="1" applyBorder="1" applyAlignment="1">
      <alignment horizontal="right"/>
    </xf>
    <xf numFmtId="40" fontId="112" fillId="0" borderId="23" xfId="23" applyNumberFormat="1" applyFont="1" applyFill="1" applyBorder="1" applyAlignment="1" applyProtection="1">
      <alignment horizontal="left" vertical="center"/>
      <protection locked="0" hidden="1"/>
    </xf>
    <xf numFmtId="40" fontId="113" fillId="0" borderId="23" xfId="23" applyNumberFormat="1" applyFont="1" applyFill="1" applyBorder="1" applyAlignment="1" applyProtection="1">
      <alignment horizontal="left" vertical="center"/>
      <protection locked="0" hidden="1"/>
    </xf>
    <xf numFmtId="40" fontId="111" fillId="32" borderId="23" xfId="23" applyNumberFormat="1" applyFont="1" applyFill="1" applyBorder="1" applyAlignment="1" applyProtection="1">
      <alignment horizontal="center" vertical="center"/>
      <protection locked="0" hidden="1"/>
    </xf>
    <xf numFmtId="40" fontId="111" fillId="30" borderId="23" xfId="23" applyNumberFormat="1" applyFont="1" applyFill="1" applyBorder="1" applyAlignment="1" applyProtection="1">
      <alignment horizontal="center" vertical="center"/>
      <protection locked="0" hidden="1"/>
    </xf>
    <xf numFmtId="0" fontId="14" fillId="25" borderId="72" xfId="0" applyFont="1" applyFill="1" applyBorder="1" applyAlignment="1">
      <alignment horizontal="center" vertical="center"/>
    </xf>
    <xf numFmtId="0" fontId="14" fillId="25" borderId="74" xfId="0" applyFont="1" applyFill="1" applyBorder="1" applyAlignment="1">
      <alignment horizontal="center" vertical="center"/>
    </xf>
    <xf numFmtId="0" fontId="18" fillId="25" borderId="81" xfId="0" applyFont="1" applyFill="1" applyBorder="1" applyAlignment="1">
      <alignment horizontal="center" vertical="center"/>
    </xf>
    <xf numFmtId="0" fontId="13" fillId="25" borderId="81" xfId="0" applyFont="1" applyFill="1" applyBorder="1" applyAlignment="1">
      <alignment horizontal="center" vertical="center"/>
    </xf>
    <xf numFmtId="0" fontId="13" fillId="25" borderId="7" xfId="0" applyFont="1" applyFill="1" applyBorder="1" applyAlignment="1">
      <alignment horizontal="center" vertical="center"/>
    </xf>
    <xf numFmtId="0" fontId="13" fillId="25" borderId="8" xfId="0" applyFont="1" applyFill="1" applyBorder="1" applyAlignment="1">
      <alignment horizontal="center" vertical="center"/>
    </xf>
    <xf numFmtId="0" fontId="7" fillId="25" borderId="72" xfId="0" applyFont="1" applyFill="1" applyBorder="1" applyAlignment="1">
      <alignment horizontal="center"/>
    </xf>
    <xf numFmtId="0" fontId="7" fillId="25" borderId="72" xfId="0" applyFont="1" applyFill="1" applyBorder="1" applyAlignment="1">
      <alignment horizontal="center" vertical="center"/>
    </xf>
    <xf numFmtId="0" fontId="7" fillId="25" borderId="52" xfId="0" applyFont="1" applyFill="1" applyBorder="1" applyAlignment="1">
      <alignment horizontal="center" vertical="center"/>
    </xf>
    <xf numFmtId="0" fontId="7" fillId="25" borderId="74" xfId="0" applyFont="1" applyFill="1" applyBorder="1" applyAlignment="1">
      <alignment horizontal="center" vertical="center"/>
    </xf>
    <xf numFmtId="16" fontId="7" fillId="25" borderId="71" xfId="0" applyNumberFormat="1" applyFont="1" applyFill="1" applyBorder="1" applyAlignment="1">
      <alignment horizontal="center" vertical="center"/>
    </xf>
    <xf numFmtId="0" fontId="7" fillId="25" borderId="27" xfId="0" applyFont="1" applyFill="1" applyBorder="1" applyAlignment="1">
      <alignment horizontal="center" vertical="center"/>
    </xf>
    <xf numFmtId="0" fontId="7" fillId="25" borderId="16" xfId="0" applyFont="1" applyFill="1" applyBorder="1" applyAlignment="1">
      <alignment horizontal="center" vertical="center"/>
    </xf>
    <xf numFmtId="0" fontId="0" fillId="28" borderId="49" xfId="0" applyFill="1" applyBorder="1"/>
    <xf numFmtId="0" fontId="50" fillId="26" borderId="78" xfId="0" applyFont="1" applyFill="1" applyBorder="1" applyAlignment="1">
      <alignment vertical="justify"/>
    </xf>
    <xf numFmtId="0" fontId="50" fillId="26" borderId="22" xfId="0" applyFont="1" applyFill="1" applyBorder="1" applyAlignment="1">
      <alignment vertical="justify"/>
    </xf>
    <xf numFmtId="3" fontId="54" fillId="25" borderId="4" xfId="0" applyNumberFormat="1" applyFont="1" applyFill="1" applyBorder="1" applyAlignment="1">
      <alignment horizontal="center"/>
    </xf>
    <xf numFmtId="3" fontId="54" fillId="25" borderId="74" xfId="0" applyNumberFormat="1" applyFont="1" applyFill="1" applyBorder="1" applyAlignment="1">
      <alignment horizontal="right"/>
    </xf>
    <xf numFmtId="3" fontId="10" fillId="25" borderId="81" xfId="0" applyNumberFormat="1" applyFont="1" applyFill="1" applyBorder="1" applyAlignment="1">
      <alignment horizontal="right"/>
    </xf>
    <xf numFmtId="3" fontId="10" fillId="25" borderId="71" xfId="0" applyNumberFormat="1" applyFont="1" applyFill="1" applyBorder="1" applyAlignment="1">
      <alignment horizontal="right"/>
    </xf>
    <xf numFmtId="9" fontId="10" fillId="25" borderId="74" xfId="0" applyNumberFormat="1" applyFont="1" applyFill="1" applyBorder="1" applyAlignment="1">
      <alignment horizontal="center"/>
    </xf>
    <xf numFmtId="172" fontId="10" fillId="25" borderId="81" xfId="0" applyNumberFormat="1" applyFont="1" applyFill="1" applyBorder="1" applyAlignment="1"/>
    <xf numFmtId="40" fontId="111" fillId="21" borderId="23" xfId="23" applyNumberFormat="1" applyFont="1" applyFill="1" applyBorder="1" applyAlignment="1" applyProtection="1">
      <alignment horizontal="center" vertical="center"/>
      <protection locked="0" hidden="1"/>
    </xf>
    <xf numFmtId="40" fontId="111" fillId="31" borderId="23" xfId="23" applyNumberFormat="1" applyFont="1" applyFill="1" applyBorder="1" applyAlignment="1" applyProtection="1">
      <alignment horizontal="center" vertical="center"/>
      <protection locked="0" hidden="1"/>
    </xf>
    <xf numFmtId="40" fontId="116" fillId="0" borderId="23" xfId="23" applyNumberFormat="1" applyFont="1" applyFill="1" applyBorder="1" applyAlignment="1" applyProtection="1">
      <alignment horizontal="left" vertical="center"/>
      <protection locked="0" hidden="1"/>
    </xf>
    <xf numFmtId="0" fontId="14" fillId="0" borderId="0" xfId="0" applyFont="1" applyFill="1" applyBorder="1"/>
    <xf numFmtId="0" fontId="15" fillId="0" borderId="20" xfId="0" applyFont="1" applyFill="1" applyBorder="1"/>
    <xf numFmtId="0" fontId="15" fillId="0" borderId="10" xfId="0" applyFont="1" applyFill="1" applyBorder="1" applyAlignment="1"/>
    <xf numFmtId="0" fontId="15" fillId="0" borderId="21" xfId="0" applyFont="1" applyFill="1" applyBorder="1" applyAlignment="1"/>
    <xf numFmtId="0" fontId="15" fillId="0" borderId="82" xfId="0" applyFont="1" applyFill="1" applyBorder="1"/>
    <xf numFmtId="0" fontId="15" fillId="0" borderId="34" xfId="0" applyFont="1" applyFill="1" applyBorder="1"/>
    <xf numFmtId="0" fontId="15" fillId="0" borderId="33" xfId="0" applyFont="1" applyFill="1" applyBorder="1" applyAlignment="1"/>
    <xf numFmtId="0" fontId="15" fillId="0" borderId="30" xfId="0" applyFont="1" applyFill="1" applyBorder="1" applyAlignment="1"/>
    <xf numFmtId="0" fontId="15" fillId="0" borderId="11" xfId="0" applyFont="1" applyFill="1" applyBorder="1"/>
    <xf numFmtId="0" fontId="15" fillId="0" borderId="14" xfId="0" applyFont="1" applyFill="1" applyBorder="1"/>
    <xf numFmtId="0" fontId="15" fillId="0" borderId="23" xfId="0" applyFont="1" applyFill="1" applyBorder="1"/>
    <xf numFmtId="0" fontId="15" fillId="0" borderId="13" xfId="0" applyFont="1" applyFill="1" applyBorder="1" applyAlignment="1"/>
    <xf numFmtId="0" fontId="15" fillId="0" borderId="75" xfId="0" applyFont="1" applyFill="1" applyBorder="1"/>
    <xf numFmtId="0" fontId="15" fillId="0" borderId="77" xfId="0" applyNumberFormat="1" applyFont="1" applyFill="1" applyBorder="1" applyAlignment="1">
      <alignment horizontal="left"/>
    </xf>
    <xf numFmtId="0" fontId="15" fillId="0" borderId="77" xfId="0" applyFont="1" applyFill="1" applyBorder="1"/>
    <xf numFmtId="0" fontId="15" fillId="0" borderId="80" xfId="0" applyFont="1" applyFill="1" applyBorder="1"/>
    <xf numFmtId="0" fontId="15" fillId="0" borderId="81" xfId="0" applyFont="1" applyFill="1" applyBorder="1"/>
    <xf numFmtId="3" fontId="117" fillId="26" borderId="78" xfId="0" applyNumberFormat="1" applyFont="1" applyFill="1" applyBorder="1" applyAlignment="1">
      <alignment horizontal="right"/>
    </xf>
    <xf numFmtId="3" fontId="117" fillId="26" borderId="76" xfId="0" applyNumberFormat="1" applyFont="1" applyFill="1" applyBorder="1" applyAlignment="1">
      <alignment horizontal="right"/>
    </xf>
    <xf numFmtId="9" fontId="15" fillId="21" borderId="75" xfId="0" applyNumberFormat="1" applyFont="1" applyFill="1" applyBorder="1" applyAlignment="1">
      <alignment horizontal="center"/>
    </xf>
    <xf numFmtId="172" fontId="15" fillId="0" borderId="75" xfId="0" applyNumberFormat="1" applyFont="1" applyFill="1" applyBorder="1" applyAlignment="1"/>
    <xf numFmtId="3" fontId="117" fillId="26" borderId="75" xfId="0" applyNumberFormat="1" applyFont="1" applyFill="1" applyBorder="1" applyAlignment="1">
      <alignment horizontal="right"/>
    </xf>
    <xf numFmtId="3" fontId="117" fillId="26" borderId="79" xfId="0" applyNumberFormat="1" applyFont="1" applyFill="1" applyBorder="1" applyAlignment="1">
      <alignment horizontal="right"/>
    </xf>
    <xf numFmtId="9" fontId="15" fillId="21" borderId="77" xfId="0" applyNumberFormat="1" applyFont="1" applyFill="1" applyBorder="1" applyAlignment="1">
      <alignment horizontal="center"/>
    </xf>
    <xf numFmtId="3" fontId="117" fillId="26" borderId="77" xfId="0" applyNumberFormat="1" applyFont="1" applyFill="1" applyBorder="1" applyAlignment="1">
      <alignment horizontal="right"/>
    </xf>
    <xf numFmtId="172" fontId="117" fillId="26" borderId="79" xfId="0" applyNumberFormat="1" applyFont="1" applyFill="1" applyBorder="1" applyAlignment="1">
      <alignment horizontal="right"/>
    </xf>
    <xf numFmtId="3" fontId="117" fillId="26" borderId="80" xfId="0" applyNumberFormat="1" applyFont="1" applyFill="1" applyBorder="1" applyAlignment="1">
      <alignment horizontal="right"/>
    </xf>
    <xf numFmtId="3" fontId="117" fillId="26" borderId="83" xfId="0" applyNumberFormat="1" applyFont="1" applyFill="1" applyBorder="1" applyAlignment="1">
      <alignment horizontal="right"/>
    </xf>
    <xf numFmtId="9" fontId="15" fillId="21" borderId="84" xfId="0" applyNumberFormat="1" applyFont="1" applyFill="1" applyBorder="1" applyAlignment="1">
      <alignment horizontal="center"/>
    </xf>
    <xf numFmtId="0" fontId="15" fillId="25" borderId="72" xfId="0" applyNumberFormat="1" applyFont="1" applyFill="1" applyBorder="1" applyAlignment="1">
      <alignment horizontal="center" vertical="center"/>
    </xf>
    <xf numFmtId="0" fontId="15" fillId="25" borderId="72" xfId="0" applyFont="1" applyFill="1" applyBorder="1" applyAlignment="1">
      <alignment horizontal="center" vertical="center"/>
    </xf>
    <xf numFmtId="0" fontId="15" fillId="25" borderId="74" xfId="0" applyNumberFormat="1" applyFont="1" applyFill="1" applyBorder="1" applyAlignment="1">
      <alignment horizontal="center" vertical="center"/>
    </xf>
    <xf numFmtId="0" fontId="15" fillId="25" borderId="74" xfId="0" applyFont="1" applyFill="1" applyBorder="1" applyAlignment="1">
      <alignment horizontal="center" vertical="center"/>
    </xf>
    <xf numFmtId="0" fontId="120" fillId="28" borderId="48" xfId="0" applyFont="1" applyFill="1" applyBorder="1"/>
    <xf numFmtId="0" fontId="120" fillId="28" borderId="16" xfId="0" applyFont="1" applyFill="1" applyBorder="1"/>
    <xf numFmtId="0" fontId="121" fillId="28" borderId="16" xfId="0" applyFont="1" applyFill="1" applyBorder="1"/>
    <xf numFmtId="0" fontId="121" fillId="28" borderId="71" xfId="0" applyFont="1" applyFill="1" applyBorder="1"/>
    <xf numFmtId="0" fontId="7" fillId="25" borderId="51" xfId="0" applyFont="1" applyFill="1" applyBorder="1" applyAlignment="1">
      <alignment horizontal="center" vertical="center"/>
    </xf>
    <xf numFmtId="0" fontId="7" fillId="25" borderId="48" xfId="0" applyFont="1" applyFill="1" applyBorder="1" applyAlignment="1">
      <alignment horizontal="center" vertical="center"/>
    </xf>
    <xf numFmtId="0" fontId="7" fillId="25" borderId="81" xfId="0" applyFont="1" applyFill="1" applyBorder="1" applyAlignment="1">
      <alignment horizontal="center"/>
    </xf>
    <xf numFmtId="0" fontId="7" fillId="25" borderId="73" xfId="0" applyFont="1" applyFill="1" applyBorder="1" applyAlignment="1">
      <alignment horizontal="center"/>
    </xf>
    <xf numFmtId="0" fontId="7" fillId="25" borderId="74" xfId="0" applyFont="1" applyFill="1" applyBorder="1"/>
    <xf numFmtId="0" fontId="7" fillId="25" borderId="81" xfId="0" applyFont="1" applyFill="1" applyBorder="1" applyAlignment="1">
      <alignment horizontal="center" vertical="center"/>
    </xf>
    <xf numFmtId="0" fontId="7" fillId="25" borderId="73" xfId="0" applyFont="1" applyFill="1" applyBorder="1" applyAlignment="1">
      <alignment horizontal="center" vertical="center"/>
    </xf>
    <xf numFmtId="16" fontId="7" fillId="25" borderId="74" xfId="0" applyNumberFormat="1" applyFont="1" applyFill="1" applyBorder="1" applyAlignment="1">
      <alignment horizontal="center" vertical="center"/>
    </xf>
    <xf numFmtId="0" fontId="7" fillId="25" borderId="52" xfId="0" applyFont="1" applyFill="1" applyBorder="1" applyAlignment="1">
      <alignment horizontal="center"/>
    </xf>
    <xf numFmtId="0" fontId="7" fillId="25" borderId="71" xfId="0" applyFont="1" applyFill="1" applyBorder="1" applyAlignment="1">
      <alignment horizontal="center"/>
    </xf>
    <xf numFmtId="3" fontId="14" fillId="25" borderId="4" xfId="0" applyNumberFormat="1" applyFont="1" applyFill="1" applyBorder="1" applyAlignment="1">
      <alignment horizontal="right"/>
    </xf>
    <xf numFmtId="0" fontId="7" fillId="25" borderId="84" xfId="0" applyFont="1" applyFill="1" applyBorder="1"/>
    <xf numFmtId="3" fontId="14" fillId="25" borderId="81" xfId="0" applyNumberFormat="1" applyFont="1" applyFill="1" applyBorder="1" applyAlignment="1">
      <alignment horizontal="right"/>
    </xf>
    <xf numFmtId="0" fontId="7" fillId="25" borderId="37" xfId="0" applyFont="1" applyFill="1" applyBorder="1" applyAlignment="1">
      <alignment horizontal="center" vertical="center"/>
    </xf>
    <xf numFmtId="0" fontId="7" fillId="25" borderId="71" xfId="0" applyFont="1" applyFill="1" applyBorder="1" applyAlignment="1">
      <alignment horizontal="center" vertical="center"/>
    </xf>
    <xf numFmtId="0" fontId="0" fillId="28" borderId="11" xfId="0" applyFill="1" applyBorder="1"/>
    <xf numFmtId="16" fontId="15" fillId="25" borderId="74" xfId="0" applyNumberFormat="1" applyFont="1" applyFill="1" applyBorder="1" applyAlignment="1">
      <alignment horizontal="center" vertical="center"/>
    </xf>
    <xf numFmtId="0" fontId="24" fillId="25" borderId="2" xfId="0" applyFont="1" applyFill="1" applyBorder="1"/>
    <xf numFmtId="0" fontId="24" fillId="25" borderId="81" xfId="0" applyFont="1" applyFill="1" applyBorder="1" applyAlignment="1">
      <alignment horizontal="center"/>
    </xf>
    <xf numFmtId="3" fontId="24" fillId="25" borderId="4" xfId="0" applyNumberFormat="1" applyFont="1" applyFill="1" applyBorder="1" applyAlignment="1">
      <alignment horizontal="right"/>
    </xf>
    <xf numFmtId="0" fontId="24" fillId="25" borderId="81" xfId="0" applyFont="1" applyFill="1" applyBorder="1" applyAlignment="1">
      <alignment horizontal="right"/>
    </xf>
    <xf numFmtId="0" fontId="24" fillId="25" borderId="3" xfId="0" applyFont="1" applyFill="1" applyBorder="1" applyAlignment="1">
      <alignment horizontal="right"/>
    </xf>
    <xf numFmtId="0" fontId="24" fillId="25" borderId="74" xfId="0" applyFont="1" applyFill="1" applyBorder="1" applyAlignment="1">
      <alignment horizontal="right"/>
    </xf>
    <xf numFmtId="0" fontId="15" fillId="25" borderId="37" xfId="0" applyFont="1" applyFill="1" applyBorder="1" applyAlignment="1">
      <alignment horizontal="center" vertical="center"/>
    </xf>
    <xf numFmtId="0" fontId="15" fillId="25" borderId="73" xfId="0" applyFont="1" applyFill="1" applyBorder="1" applyAlignment="1">
      <alignment horizontal="center" vertical="center"/>
    </xf>
    <xf numFmtId="3" fontId="24" fillId="25" borderId="81" xfId="0" applyNumberFormat="1" applyFont="1" applyFill="1" applyBorder="1" applyAlignment="1">
      <alignment horizontal="right"/>
    </xf>
    <xf numFmtId="0" fontId="14" fillId="25" borderId="81" xfId="0" applyFont="1" applyFill="1" applyBorder="1" applyAlignment="1">
      <alignment vertical="center"/>
    </xf>
    <xf numFmtId="0" fontId="76" fillId="25" borderId="72" xfId="0" applyFont="1" applyFill="1" applyBorder="1" applyAlignment="1">
      <alignment vertical="center"/>
    </xf>
    <xf numFmtId="0" fontId="7" fillId="25" borderId="0" xfId="0" applyFont="1" applyFill="1" applyBorder="1" applyAlignment="1">
      <alignment horizontal="center" vertical="center"/>
    </xf>
    <xf numFmtId="3" fontId="14" fillId="25" borderId="71" xfId="0" applyNumberFormat="1" applyFont="1" applyFill="1" applyBorder="1" applyAlignment="1">
      <alignment horizontal="right"/>
    </xf>
    <xf numFmtId="0" fontId="7" fillId="25" borderId="84" xfId="0" applyFont="1" applyFill="1" applyBorder="1" applyAlignment="1">
      <alignment horizontal="right"/>
    </xf>
    <xf numFmtId="0" fontId="14" fillId="25" borderId="4" xfId="0" applyFont="1" applyFill="1" applyBorder="1" applyAlignment="1">
      <alignment horizontal="right"/>
    </xf>
    <xf numFmtId="0" fontId="24" fillId="25" borderId="74" xfId="0" applyFont="1" applyFill="1" applyBorder="1" applyAlignment="1">
      <alignment horizontal="center" vertical="center"/>
    </xf>
    <xf numFmtId="0" fontId="125" fillId="25" borderId="73" xfId="0" applyFont="1" applyFill="1" applyBorder="1" applyAlignment="1">
      <alignment horizontal="center" vertical="center"/>
    </xf>
    <xf numFmtId="0" fontId="24" fillId="25" borderId="81" xfId="16" applyNumberFormat="1" applyFont="1" applyFill="1" applyBorder="1" applyAlignment="1">
      <alignment horizontal="center"/>
    </xf>
    <xf numFmtId="0" fontId="24" fillId="25" borderId="81" xfId="16" applyFont="1" applyFill="1" applyBorder="1" applyAlignment="1">
      <alignment horizontal="center"/>
    </xf>
    <xf numFmtId="172" fontId="24" fillId="25" borderId="81" xfId="16" applyNumberFormat="1" applyFont="1" applyFill="1" applyBorder="1" applyAlignment="1">
      <alignment horizontal="center"/>
    </xf>
    <xf numFmtId="0" fontId="15" fillId="0" borderId="77" xfId="16" applyFont="1" applyFill="1" applyBorder="1"/>
    <xf numFmtId="0" fontId="15" fillId="0" borderId="80" xfId="16" applyFont="1" applyFill="1" applyBorder="1"/>
    <xf numFmtId="0" fontId="15" fillId="0" borderId="75" xfId="16" applyFont="1" applyFill="1" applyBorder="1"/>
    <xf numFmtId="0" fontId="24" fillId="21" borderId="75" xfId="16" applyFont="1" applyFill="1" applyBorder="1" applyAlignment="1">
      <alignment horizontal="center"/>
    </xf>
    <xf numFmtId="0" fontId="24" fillId="21" borderId="77" xfId="16" applyFont="1" applyFill="1" applyBorder="1" applyAlignment="1">
      <alignment horizontal="center"/>
    </xf>
    <xf numFmtId="0" fontId="24" fillId="21" borderId="80" xfId="16" applyFont="1" applyFill="1" applyBorder="1" applyAlignment="1">
      <alignment horizontal="center"/>
    </xf>
    <xf numFmtId="0" fontId="39" fillId="4" borderId="0" xfId="0" applyFont="1" applyFill="1" applyBorder="1" applyProtection="1"/>
    <xf numFmtId="0" fontId="40" fillId="34" borderId="33" xfId="0" applyFont="1" applyFill="1" applyBorder="1" applyAlignment="1" applyProtection="1">
      <alignment horizontal="center" vertical="center" wrapText="1"/>
    </xf>
    <xf numFmtId="0" fontId="40" fillId="34" borderId="40" xfId="0" applyFont="1" applyFill="1" applyBorder="1" applyAlignment="1" applyProtection="1">
      <alignment horizontal="center" vertical="center" wrapText="1"/>
    </xf>
    <xf numFmtId="0" fontId="40" fillId="34" borderId="82" xfId="0" applyFont="1" applyFill="1" applyBorder="1" applyAlignment="1" applyProtection="1">
      <alignment horizontal="center" vertical="center" wrapText="1"/>
    </xf>
    <xf numFmtId="0" fontId="40" fillId="34" borderId="88" xfId="0" applyFont="1" applyFill="1" applyBorder="1" applyAlignment="1" applyProtection="1">
      <alignment horizontal="center" vertical="center" wrapText="1"/>
    </xf>
    <xf numFmtId="0" fontId="40" fillId="34" borderId="0" xfId="0" applyFont="1" applyFill="1" applyBorder="1" applyAlignment="1" applyProtection="1">
      <alignment horizontal="center" vertical="center" wrapText="1"/>
    </xf>
    <xf numFmtId="0" fontId="40" fillId="34" borderId="50" xfId="0" applyFont="1" applyFill="1" applyBorder="1" applyAlignment="1" applyProtection="1">
      <alignment horizontal="center" vertical="center" wrapText="1"/>
    </xf>
    <xf numFmtId="0" fontId="39" fillId="34" borderId="88" xfId="0" applyFont="1" applyFill="1" applyBorder="1" applyProtection="1"/>
    <xf numFmtId="0" fontId="39" fillId="34" borderId="0" xfId="0" applyFont="1" applyFill="1" applyBorder="1" applyProtection="1"/>
    <xf numFmtId="0" fontId="39" fillId="34" borderId="50" xfId="0" applyFont="1" applyFill="1" applyBorder="1" applyProtection="1"/>
    <xf numFmtId="0" fontId="39" fillId="34" borderId="51" xfId="0" applyFont="1" applyFill="1" applyBorder="1" applyProtection="1"/>
    <xf numFmtId="0" fontId="39" fillId="34" borderId="52" xfId="0" applyFont="1" applyFill="1" applyBorder="1" applyProtection="1"/>
    <xf numFmtId="0" fontId="39" fillId="34" borderId="10" xfId="0" applyFont="1" applyFill="1" applyBorder="1" applyProtection="1"/>
    <xf numFmtId="0" fontId="39" fillId="34" borderId="11" xfId="0" applyFont="1" applyFill="1" applyBorder="1" applyProtection="1"/>
    <xf numFmtId="0" fontId="39" fillId="34" borderId="49" xfId="0" applyFont="1" applyFill="1" applyBorder="1" applyProtection="1"/>
    <xf numFmtId="0" fontId="48" fillId="26" borderId="51" xfId="0" applyFont="1" applyFill="1" applyBorder="1" applyProtection="1"/>
    <xf numFmtId="0" fontId="48" fillId="26" borderId="27" xfId="0" applyFont="1" applyFill="1" applyBorder="1" applyProtection="1"/>
    <xf numFmtId="0" fontId="48" fillId="26" borderId="52" xfId="0" applyFont="1" applyFill="1" applyBorder="1" applyProtection="1"/>
    <xf numFmtId="0" fontId="48" fillId="26" borderId="53" xfId="0" applyFont="1" applyFill="1" applyBorder="1" applyAlignment="1" applyProtection="1">
      <alignment vertical="center"/>
    </xf>
    <xf numFmtId="0" fontId="48" fillId="26" borderId="53" xfId="0" applyFont="1" applyFill="1" applyBorder="1" applyProtection="1"/>
    <xf numFmtId="0" fontId="49" fillId="26" borderId="53" xfId="0" applyFont="1" applyFill="1" applyBorder="1" applyAlignment="1" applyProtection="1">
      <alignment horizontal="center"/>
    </xf>
    <xf numFmtId="0" fontId="49" fillId="26" borderId="53" xfId="0" applyFont="1" applyFill="1" applyBorder="1" applyAlignment="1" applyProtection="1">
      <alignment horizontal="center" vertical="center"/>
    </xf>
    <xf numFmtId="0" fontId="49" fillId="26" borderId="48" xfId="0" applyFont="1" applyFill="1" applyBorder="1" applyProtection="1"/>
    <xf numFmtId="0" fontId="48" fillId="26" borderId="37" xfId="0" applyFont="1" applyFill="1" applyBorder="1" applyAlignment="1" applyProtection="1">
      <alignment vertical="center"/>
    </xf>
    <xf numFmtId="0" fontId="48" fillId="26" borderId="37" xfId="0" applyFont="1" applyFill="1" applyBorder="1" applyProtection="1"/>
    <xf numFmtId="0" fontId="49" fillId="26" borderId="71" xfId="0" applyFont="1" applyFill="1" applyBorder="1" applyProtection="1"/>
    <xf numFmtId="0" fontId="49" fillId="26" borderId="0" xfId="0" applyFont="1" applyFill="1" applyBorder="1" applyAlignment="1" applyProtection="1">
      <alignment horizontal="left" vertical="center"/>
    </xf>
    <xf numFmtId="0" fontId="48" fillId="26" borderId="0" xfId="0" applyFont="1" applyFill="1" applyBorder="1" applyAlignment="1" applyProtection="1">
      <alignment horizontal="left" vertical="center" wrapText="1"/>
      <protection locked="0"/>
    </xf>
    <xf numFmtId="0" fontId="49" fillId="26" borderId="0" xfId="0" applyFont="1" applyFill="1" applyBorder="1" applyAlignment="1" applyProtection="1">
      <alignment horizontal="left"/>
    </xf>
    <xf numFmtId="0" fontId="48" fillId="26" borderId="0" xfId="0" applyFont="1" applyFill="1" applyBorder="1" applyProtection="1"/>
    <xf numFmtId="0" fontId="49" fillId="26" borderId="0" xfId="0" applyFont="1" applyFill="1" applyBorder="1" applyAlignment="1" applyProtection="1">
      <alignment horizontal="center"/>
    </xf>
    <xf numFmtId="0" fontId="49" fillId="26" borderId="0" xfId="0" applyFont="1" applyFill="1" applyBorder="1" applyAlignment="1" applyProtection="1">
      <alignment vertical="center"/>
    </xf>
    <xf numFmtId="0" fontId="49" fillId="26" borderId="0" xfId="0" applyFont="1" applyFill="1" applyBorder="1" applyProtection="1"/>
    <xf numFmtId="0" fontId="49" fillId="26" borderId="16" xfId="0" applyFont="1" applyFill="1" applyBorder="1" applyProtection="1"/>
    <xf numFmtId="0" fontId="49" fillId="26" borderId="16" xfId="0" applyFont="1" applyFill="1" applyBorder="1" applyAlignment="1" applyProtection="1">
      <alignment horizontal="left"/>
    </xf>
    <xf numFmtId="0" fontId="128" fillId="28" borderId="23" xfId="13" applyFont="1" applyFill="1" applyBorder="1" applyAlignment="1" applyProtection="1">
      <alignment horizontal="center" vertical="center"/>
    </xf>
    <xf numFmtId="0" fontId="129" fillId="0" borderId="53" xfId="0" applyFont="1" applyBorder="1" applyAlignment="1" applyProtection="1">
      <alignment horizontal="center"/>
    </xf>
    <xf numFmtId="0" fontId="129" fillId="0" borderId="37" xfId="0" applyFont="1" applyBorder="1" applyAlignment="1" applyProtection="1">
      <alignment horizontal="left"/>
    </xf>
    <xf numFmtId="0" fontId="130" fillId="0" borderId="54" xfId="13" applyFont="1" applyBorder="1" applyAlignment="1" applyProtection="1">
      <alignment horizontal="center"/>
    </xf>
    <xf numFmtId="0" fontId="131" fillId="0" borderId="55" xfId="13" applyFont="1" applyBorder="1" applyProtection="1"/>
    <xf numFmtId="0" fontId="14" fillId="25" borderId="72" xfId="17" applyFont="1" applyFill="1" applyBorder="1" applyAlignment="1">
      <alignment horizontal="center" vertical="center" wrapText="1"/>
    </xf>
    <xf numFmtId="0" fontId="7" fillId="25" borderId="72" xfId="17" applyFont="1" applyFill="1" applyBorder="1" applyAlignment="1">
      <alignment horizontal="center" vertical="center" wrapText="1"/>
    </xf>
    <xf numFmtId="0" fontId="7" fillId="25" borderId="74" xfId="17" applyFont="1" applyFill="1" applyBorder="1" applyAlignment="1">
      <alignment horizontal="center" vertical="center" wrapText="1"/>
    </xf>
    <xf numFmtId="0" fontId="7" fillId="25" borderId="72" xfId="17" applyFont="1" applyFill="1" applyBorder="1" applyAlignment="1">
      <alignment horizontal="center" vertical="top" wrapText="1"/>
    </xf>
    <xf numFmtId="0" fontId="7" fillId="25" borderId="74" xfId="17" applyFont="1" applyFill="1" applyBorder="1" applyAlignment="1">
      <alignment horizontal="center" vertical="top" wrapText="1"/>
    </xf>
    <xf numFmtId="0" fontId="7" fillId="25" borderId="52" xfId="17" applyFont="1" applyFill="1" applyBorder="1" applyAlignment="1">
      <alignment horizontal="center" vertical="top" wrapText="1"/>
    </xf>
    <xf numFmtId="0" fontId="7" fillId="25" borderId="71" xfId="17" applyFont="1" applyFill="1" applyBorder="1" applyAlignment="1">
      <alignment horizontal="center" vertical="top" wrapText="1"/>
    </xf>
    <xf numFmtId="0" fontId="7" fillId="25" borderId="37" xfId="17" applyFont="1" applyFill="1" applyBorder="1" applyAlignment="1">
      <alignment horizontal="center" vertical="center" wrapText="1"/>
    </xf>
    <xf numFmtId="0" fontId="14" fillId="25" borderId="27" xfId="17" applyFont="1" applyFill="1" applyBorder="1" applyAlignment="1">
      <alignment horizontal="center" vertical="top" wrapText="1"/>
    </xf>
    <xf numFmtId="3" fontId="7" fillId="25" borderId="4" xfId="17" applyNumberFormat="1" applyFont="1" applyFill="1" applyBorder="1" applyAlignment="1">
      <alignment horizontal="center"/>
    </xf>
    <xf numFmtId="168" fontId="7" fillId="25" borderId="48" xfId="2" applyNumberFormat="1" applyFont="1" applyFill="1" applyBorder="1" applyAlignment="1">
      <alignment horizontal="center"/>
    </xf>
    <xf numFmtId="168" fontId="7" fillId="25" borderId="16" xfId="2" applyNumberFormat="1" applyFont="1" applyFill="1" applyBorder="1" applyAlignment="1">
      <alignment horizontal="center"/>
    </xf>
    <xf numFmtId="3" fontId="14" fillId="25" borderId="84" xfId="1" applyNumberFormat="1" applyFont="1" applyFill="1" applyBorder="1" applyAlignment="1">
      <alignment horizontal="center"/>
    </xf>
    <xf numFmtId="172" fontId="52" fillId="25" borderId="81" xfId="16" applyNumberFormat="1" applyFont="1" applyFill="1" applyBorder="1"/>
    <xf numFmtId="0" fontId="52" fillId="25" borderId="81" xfId="16" applyFont="1" applyFill="1" applyBorder="1" applyAlignment="1">
      <alignment horizontal="center"/>
    </xf>
    <xf numFmtId="3" fontId="10" fillId="25" borderId="81" xfId="16" applyNumberFormat="1" applyFont="1" applyFill="1" applyBorder="1"/>
    <xf numFmtId="0" fontId="124" fillId="28" borderId="10" xfId="0" applyFont="1" applyFill="1" applyBorder="1"/>
    <xf numFmtId="0" fontId="124" fillId="28" borderId="49" xfId="0" applyFont="1" applyFill="1" applyBorder="1"/>
    <xf numFmtId="0" fontId="124" fillId="28" borderId="11" xfId="0" applyFont="1" applyFill="1" applyBorder="1"/>
    <xf numFmtId="0" fontId="7" fillId="0" borderId="34" xfId="0" applyFont="1" applyBorder="1"/>
    <xf numFmtId="176" fontId="7" fillId="0" borderId="34" xfId="1" applyNumberFormat="1" applyFont="1" applyFill="1" applyBorder="1"/>
    <xf numFmtId="10" fontId="7" fillId="0" borderId="40" xfId="2" applyNumberFormat="1" applyFont="1" applyFill="1" applyBorder="1" applyAlignment="1">
      <alignment horizontal="center"/>
    </xf>
    <xf numFmtId="3" fontId="15" fillId="25" borderId="24" xfId="1" applyNumberFormat="1" applyFont="1" applyFill="1" applyBorder="1" applyAlignment="1">
      <alignment horizontal="right"/>
    </xf>
    <xf numFmtId="172" fontId="15" fillId="25" borderId="39" xfId="1" applyNumberFormat="1" applyFont="1" applyFill="1" applyBorder="1" applyAlignment="1">
      <alignment horizontal="right"/>
    </xf>
    <xf numFmtId="176" fontId="15" fillId="25" borderId="84" xfId="1" applyNumberFormat="1" applyFont="1" applyFill="1" applyBorder="1" applyAlignment="1">
      <alignment horizontal="right"/>
    </xf>
    <xf numFmtId="172" fontId="15" fillId="25" borderId="89" xfId="1" applyNumberFormat="1" applyFont="1" applyFill="1" applyBorder="1" applyAlignment="1">
      <alignment horizontal="right"/>
    </xf>
    <xf numFmtId="172" fontId="15" fillId="25" borderId="75" xfId="18" quotePrefix="1" applyNumberFormat="1" applyFont="1" applyFill="1" applyBorder="1" applyAlignment="1">
      <alignment horizontal="right"/>
    </xf>
    <xf numFmtId="172" fontId="86" fillId="25" borderId="87" xfId="1" applyNumberFormat="1" applyFont="1" applyFill="1" applyBorder="1" applyAlignment="1">
      <alignment horizontal="right"/>
    </xf>
    <xf numFmtId="176" fontId="24" fillId="25" borderId="81" xfId="1" applyNumberFormat="1" applyFont="1" applyFill="1" applyBorder="1" applyAlignment="1">
      <alignment horizontal="center" vertical="top" wrapText="1"/>
    </xf>
    <xf numFmtId="176" fontId="24" fillId="25" borderId="5" xfId="1" applyNumberFormat="1" applyFont="1" applyFill="1" applyBorder="1" applyAlignment="1">
      <alignment horizontal="center" vertical="top" wrapText="1"/>
    </xf>
    <xf numFmtId="176" fontId="24" fillId="25" borderId="8" xfId="1" applyNumberFormat="1" applyFont="1" applyFill="1" applyBorder="1" applyAlignment="1">
      <alignment horizontal="center" vertical="top" wrapText="1"/>
    </xf>
    <xf numFmtId="0" fontId="24" fillId="25" borderId="81" xfId="18" applyFont="1" applyFill="1" applyBorder="1" applyAlignment="1">
      <alignment horizontal="center" vertical="top" wrapText="1"/>
    </xf>
    <xf numFmtId="176" fontId="24" fillId="25" borderId="3" xfId="1" applyNumberFormat="1" applyFont="1" applyFill="1" applyBorder="1" applyAlignment="1">
      <alignment horizontal="center" vertical="top" wrapText="1"/>
    </xf>
    <xf numFmtId="176" fontId="24" fillId="25" borderId="4" xfId="1" applyNumberFormat="1" applyFont="1" applyFill="1" applyBorder="1" applyAlignment="1">
      <alignment horizontal="center" vertical="top" wrapText="1"/>
    </xf>
    <xf numFmtId="0" fontId="24" fillId="25" borderId="72" xfId="18" applyFont="1" applyFill="1" applyBorder="1" applyAlignment="1">
      <alignment horizontal="center" vertical="top" wrapText="1"/>
    </xf>
    <xf numFmtId="0" fontId="24" fillId="25" borderId="52" xfId="18" applyFont="1" applyFill="1" applyBorder="1" applyAlignment="1">
      <alignment horizontal="center" vertical="top" wrapText="1"/>
    </xf>
    <xf numFmtId="0" fontId="15" fillId="25" borderId="74" xfId="18" applyFont="1" applyFill="1" applyBorder="1" applyAlignment="1">
      <alignment horizontal="center"/>
    </xf>
    <xf numFmtId="0" fontId="15" fillId="25" borderId="71" xfId="18" applyFont="1" applyFill="1" applyBorder="1" applyAlignment="1">
      <alignment horizontal="center"/>
    </xf>
    <xf numFmtId="176" fontId="24" fillId="25" borderId="84" xfId="1" applyNumberFormat="1" applyFont="1" applyFill="1" applyBorder="1" applyAlignment="1">
      <alignment vertical="top" wrapText="1"/>
    </xf>
    <xf numFmtId="0" fontId="51" fillId="28" borderId="10" xfId="18" applyFont="1" applyFill="1" applyBorder="1"/>
    <xf numFmtId="0" fontId="51" fillId="28" borderId="49" xfId="18" applyFont="1" applyFill="1" applyBorder="1"/>
    <xf numFmtId="0" fontId="51" fillId="28" borderId="11" xfId="18" applyFont="1" applyFill="1" applyBorder="1"/>
    <xf numFmtId="172" fontId="15" fillId="21" borderId="19" xfId="18" quotePrefix="1" applyNumberFormat="1" applyFont="1" applyFill="1" applyBorder="1" applyAlignment="1">
      <alignment horizontal="right"/>
    </xf>
    <xf numFmtId="172" fontId="15" fillId="21" borderId="22" xfId="1" applyNumberFormat="1" applyFont="1" applyFill="1" applyBorder="1" applyAlignment="1" applyProtection="1">
      <alignment horizontal="right"/>
      <protection locked="0"/>
    </xf>
    <xf numFmtId="3" fontId="90" fillId="21" borderId="22" xfId="18" applyNumberFormat="1" applyFont="1" applyFill="1" applyBorder="1" applyAlignment="1">
      <alignment horizontal="right"/>
    </xf>
    <xf numFmtId="172" fontId="15" fillId="21" borderId="22" xfId="18" applyNumberFormat="1" applyFont="1" applyFill="1" applyBorder="1" applyAlignment="1">
      <alignment horizontal="right"/>
    </xf>
    <xf numFmtId="172" fontId="15" fillId="21" borderId="22" xfId="1" applyNumberFormat="1" applyFont="1" applyFill="1" applyBorder="1" applyAlignment="1">
      <alignment horizontal="right"/>
    </xf>
    <xf numFmtId="172" fontId="15" fillId="21" borderId="29" xfId="1" applyNumberFormat="1" applyFont="1" applyFill="1" applyBorder="1" applyAlignment="1">
      <alignment horizontal="right"/>
    </xf>
    <xf numFmtId="172" fontId="15" fillId="21" borderId="12" xfId="18" quotePrefix="1" applyNumberFormat="1" applyFont="1" applyFill="1" applyBorder="1" applyAlignment="1">
      <alignment horizontal="right"/>
    </xf>
    <xf numFmtId="172" fontId="15" fillId="21" borderId="15" xfId="1" applyNumberFormat="1" applyFont="1" applyFill="1" applyBorder="1" applyAlignment="1" applyProtection="1">
      <alignment horizontal="right"/>
      <protection locked="0"/>
    </xf>
    <xf numFmtId="172" fontId="15" fillId="21" borderId="15" xfId="18" applyNumberFormat="1" applyFont="1" applyFill="1" applyBorder="1" applyAlignment="1">
      <alignment horizontal="right"/>
    </xf>
    <xf numFmtId="172" fontId="15" fillId="21" borderId="15" xfId="1" applyNumberFormat="1" applyFont="1" applyFill="1" applyBorder="1" applyAlignment="1">
      <alignment horizontal="right"/>
    </xf>
    <xf numFmtId="172" fontId="15" fillId="21" borderId="31" xfId="1" applyNumberFormat="1" applyFont="1" applyFill="1" applyBorder="1" applyAlignment="1">
      <alignment horizontal="right"/>
    </xf>
    <xf numFmtId="3" fontId="7" fillId="0" borderId="74" xfId="1" applyNumberFormat="1" applyFont="1" applyFill="1" applyBorder="1" applyAlignment="1">
      <alignment horizontal="right"/>
    </xf>
    <xf numFmtId="0" fontId="14" fillId="25" borderId="81" xfId="15" applyFont="1" applyFill="1" applyBorder="1" applyAlignment="1">
      <alignment horizontal="center" vertical="top" wrapText="1"/>
    </xf>
    <xf numFmtId="0" fontId="7" fillId="25" borderId="81" xfId="15" applyFont="1" applyFill="1" applyBorder="1" applyAlignment="1">
      <alignment horizontal="center"/>
    </xf>
    <xf numFmtId="0" fontId="14" fillId="25" borderId="3" xfId="15" applyFont="1" applyFill="1" applyBorder="1" applyAlignment="1">
      <alignment horizontal="center" vertical="top" wrapText="1"/>
    </xf>
    <xf numFmtId="0" fontId="7" fillId="25" borderId="81" xfId="15" applyFont="1" applyFill="1" applyBorder="1" applyAlignment="1">
      <alignment horizontal="left"/>
    </xf>
    <xf numFmtId="172" fontId="7" fillId="25" borderId="81" xfId="1" applyNumberFormat="1" applyFont="1" applyFill="1" applyBorder="1"/>
    <xf numFmtId="3" fontId="64" fillId="25" borderId="81" xfId="1" applyNumberFormat="1" applyFont="1" applyFill="1" applyBorder="1" applyAlignment="1">
      <alignment horizontal="right"/>
    </xf>
    <xf numFmtId="176" fontId="15" fillId="28" borderId="10" xfId="1" applyNumberFormat="1" applyFont="1" applyFill="1" applyBorder="1"/>
    <xf numFmtId="176" fontId="15" fillId="28" borderId="49" xfId="1" applyNumberFormat="1" applyFont="1" applyFill="1" applyBorder="1"/>
    <xf numFmtId="176" fontId="15" fillId="28" borderId="11" xfId="1" applyNumberFormat="1" applyFont="1" applyFill="1" applyBorder="1"/>
    <xf numFmtId="176" fontId="24" fillId="25" borderId="5" xfId="1" applyNumberFormat="1" applyFont="1" applyFill="1" applyBorder="1" applyAlignment="1">
      <alignment horizontal="center"/>
    </xf>
    <xf numFmtId="176" fontId="24" fillId="25" borderId="8" xfId="1" applyNumberFormat="1" applyFont="1" applyFill="1" applyBorder="1" applyAlignment="1">
      <alignment horizontal="center"/>
    </xf>
    <xf numFmtId="176" fontId="24" fillId="25" borderId="7" xfId="1" applyNumberFormat="1" applyFont="1" applyFill="1" applyBorder="1" applyAlignment="1">
      <alignment horizontal="center"/>
    </xf>
    <xf numFmtId="176" fontId="15" fillId="25" borderId="5" xfId="1" applyNumberFormat="1" applyFont="1" applyFill="1" applyBorder="1" applyAlignment="1"/>
    <xf numFmtId="176" fontId="15" fillId="25" borderId="8" xfId="1" applyNumberFormat="1" applyFont="1" applyFill="1" applyBorder="1" applyAlignment="1"/>
    <xf numFmtId="176" fontId="15" fillId="25" borderId="7" xfId="1" applyNumberFormat="1" applyFont="1" applyFill="1" applyBorder="1" applyAlignment="1"/>
    <xf numFmtId="176" fontId="15" fillId="25" borderId="81" xfId="1" applyNumberFormat="1" applyFont="1" applyFill="1" applyBorder="1" applyAlignment="1">
      <alignment vertical="center" wrapText="1"/>
    </xf>
    <xf numFmtId="176" fontId="15" fillId="25" borderId="5" xfId="1" applyNumberFormat="1" applyFont="1" applyFill="1" applyBorder="1" applyAlignment="1">
      <alignment horizontal="center"/>
    </xf>
    <xf numFmtId="176" fontId="15" fillId="25" borderId="8" xfId="1" applyNumberFormat="1" applyFont="1" applyFill="1" applyBorder="1" applyAlignment="1">
      <alignment horizontal="center"/>
    </xf>
    <xf numFmtId="176" fontId="15" fillId="25" borderId="7" xfId="1" applyNumberFormat="1" applyFont="1" applyFill="1" applyBorder="1" applyAlignment="1">
      <alignment horizontal="center"/>
    </xf>
    <xf numFmtId="176" fontId="15" fillId="25" borderId="81" xfId="1" applyNumberFormat="1" applyFont="1" applyFill="1" applyBorder="1" applyAlignment="1">
      <alignment horizontal="center" vertical="center" wrapText="1"/>
    </xf>
    <xf numFmtId="176" fontId="24" fillId="25" borderId="2" xfId="1" applyNumberFormat="1" applyFont="1" applyFill="1" applyBorder="1" applyAlignment="1"/>
    <xf numFmtId="176" fontId="24" fillId="25" borderId="5" xfId="1" applyNumberFormat="1" applyFont="1" applyFill="1" applyBorder="1" applyAlignment="1"/>
    <xf numFmtId="176" fontId="24" fillId="25" borderId="6" xfId="1" applyNumberFormat="1" applyFont="1" applyFill="1" applyBorder="1" applyAlignment="1"/>
    <xf numFmtId="176" fontId="24" fillId="25" borderId="8" xfId="1" applyNumberFormat="1" applyFont="1" applyFill="1" applyBorder="1" applyAlignment="1"/>
    <xf numFmtId="176" fontId="24" fillId="25" borderId="3" xfId="1" applyNumberFormat="1" applyFont="1" applyFill="1" applyBorder="1" applyAlignment="1"/>
    <xf numFmtId="176" fontId="86" fillId="25" borderId="81" xfId="1" applyNumberFormat="1" applyFont="1" applyFill="1" applyBorder="1"/>
    <xf numFmtId="176" fontId="24" fillId="25" borderId="42" xfId="1" applyNumberFormat="1" applyFont="1" applyFill="1" applyBorder="1" applyAlignment="1">
      <alignment horizontal="center" vertical="top" wrapText="1"/>
    </xf>
    <xf numFmtId="176" fontId="24" fillId="25" borderId="47" xfId="1" applyNumberFormat="1" applyFont="1" applyFill="1" applyBorder="1" applyAlignment="1">
      <alignment horizontal="center" vertical="top" wrapText="1"/>
    </xf>
    <xf numFmtId="176" fontId="24" fillId="25" borderId="29" xfId="1" applyNumberFormat="1" applyFont="1" applyFill="1" applyBorder="1"/>
    <xf numFmtId="176" fontId="24" fillId="25" borderId="31" xfId="1" applyNumberFormat="1" applyFont="1" applyFill="1" applyBorder="1"/>
    <xf numFmtId="176" fontId="24" fillId="25" borderId="42" xfId="1" applyNumberFormat="1" applyFont="1" applyFill="1" applyBorder="1" applyAlignment="1">
      <alignment horizontal="center"/>
    </xf>
    <xf numFmtId="176" fontId="24" fillId="25" borderId="47" xfId="1" applyNumberFormat="1" applyFont="1" applyFill="1" applyBorder="1" applyAlignment="1">
      <alignment horizontal="center"/>
    </xf>
    <xf numFmtId="176" fontId="24" fillId="25" borderId="51" xfId="1" applyNumberFormat="1" applyFont="1" applyFill="1" applyBorder="1" applyAlignment="1">
      <alignment horizontal="center" vertical="center" wrapText="1"/>
    </xf>
    <xf numFmtId="176" fontId="24" fillId="25" borderId="52" xfId="1" applyNumberFormat="1" applyFont="1" applyFill="1" applyBorder="1" applyAlignment="1">
      <alignment horizontal="center" vertical="center" wrapText="1"/>
    </xf>
    <xf numFmtId="176" fontId="24" fillId="25" borderId="74" xfId="1" applyNumberFormat="1" applyFont="1" applyFill="1" applyBorder="1" applyAlignment="1">
      <alignment horizontal="center" vertical="center" wrapText="1"/>
    </xf>
    <xf numFmtId="176" fontId="24" fillId="25" borderId="24" xfId="1" applyNumberFormat="1" applyFont="1" applyFill="1" applyBorder="1"/>
    <xf numFmtId="176" fontId="24" fillId="25" borderId="39" xfId="1" applyNumberFormat="1" applyFont="1" applyFill="1" applyBorder="1"/>
    <xf numFmtId="176" fontId="24" fillId="25" borderId="24" xfId="1" applyNumberFormat="1" applyFont="1" applyFill="1" applyBorder="1" applyAlignment="1">
      <alignment horizontal="center" vertical="top" wrapText="1"/>
    </xf>
    <xf numFmtId="176" fontId="24" fillId="25" borderId="39" xfId="1" applyNumberFormat="1" applyFont="1" applyFill="1" applyBorder="1" applyAlignment="1">
      <alignment horizontal="center" vertical="top" wrapText="1"/>
    </xf>
    <xf numFmtId="176" fontId="24" fillId="0" borderId="5" xfId="1" applyNumberFormat="1" applyFont="1" applyFill="1" applyBorder="1" applyAlignment="1">
      <alignment horizontal="center"/>
    </xf>
    <xf numFmtId="176" fontId="24" fillId="0" borderId="8" xfId="1" applyNumberFormat="1" applyFont="1" applyFill="1" applyBorder="1" applyAlignment="1">
      <alignment horizontal="center"/>
    </xf>
    <xf numFmtId="176" fontId="24" fillId="0" borderId="31" xfId="1" applyNumberFormat="1" applyFont="1" applyFill="1" applyBorder="1" applyAlignment="1">
      <alignment horizontal="center" vertical="top" wrapText="1"/>
    </xf>
    <xf numFmtId="176" fontId="24" fillId="0" borderId="29" xfId="1" applyNumberFormat="1" applyFont="1" applyFill="1" applyBorder="1" applyAlignment="1">
      <alignment horizontal="center" vertical="top" wrapText="1"/>
    </xf>
    <xf numFmtId="176" fontId="14" fillId="25" borderId="72" xfId="1" applyNumberFormat="1" applyFont="1" applyFill="1" applyBorder="1" applyAlignment="1">
      <alignment horizontal="center" vertical="top"/>
    </xf>
    <xf numFmtId="176" fontId="14" fillId="25" borderId="72" xfId="1" applyNumberFormat="1" applyFont="1" applyFill="1" applyBorder="1" applyAlignment="1">
      <alignment horizontal="center" vertical="top" wrapText="1"/>
    </xf>
    <xf numFmtId="176" fontId="14" fillId="25" borderId="74" xfId="1" applyNumberFormat="1" applyFont="1" applyFill="1" applyBorder="1" applyAlignment="1">
      <alignment horizontal="center" vertical="top"/>
    </xf>
    <xf numFmtId="176" fontId="14" fillId="25" borderId="74" xfId="1" applyNumberFormat="1" applyFont="1" applyFill="1" applyBorder="1" applyAlignment="1">
      <alignment horizontal="center" vertical="top" wrapText="1"/>
    </xf>
    <xf numFmtId="176" fontId="15" fillId="35" borderId="77" xfId="1" applyNumberFormat="1" applyFont="1" applyFill="1" applyBorder="1" applyAlignment="1">
      <alignment horizontal="left" vertical="center" wrapText="1"/>
    </xf>
    <xf numFmtId="176" fontId="90" fillId="35" borderId="79" xfId="1" applyNumberFormat="1" applyFont="1" applyFill="1" applyBorder="1" applyAlignment="1">
      <alignment horizontal="center" vertical="center" wrapText="1"/>
    </xf>
    <xf numFmtId="3" fontId="90" fillId="35" borderId="79" xfId="1" applyNumberFormat="1" applyFont="1" applyFill="1" applyBorder="1" applyAlignment="1">
      <alignment horizontal="right" vertical="center"/>
    </xf>
    <xf numFmtId="9" fontId="15" fillId="35" borderId="77" xfId="2" applyNumberFormat="1" applyFont="1" applyFill="1" applyBorder="1" applyAlignment="1">
      <alignment horizontal="center" vertical="center"/>
    </xf>
    <xf numFmtId="3" fontId="90" fillId="35" borderId="77" xfId="1" applyNumberFormat="1" applyFont="1" applyFill="1" applyBorder="1" applyAlignment="1">
      <alignment horizontal="right" vertical="center"/>
    </xf>
    <xf numFmtId="0" fontId="0" fillId="0" borderId="22" xfId="0" applyBorder="1"/>
    <xf numFmtId="0" fontId="3" fillId="22" borderId="15" xfId="0" applyFont="1" applyFill="1" applyBorder="1" applyAlignment="1">
      <alignment horizontal="center"/>
    </xf>
    <xf numFmtId="0" fontId="15" fillId="0" borderId="22" xfId="17" applyNumberFormat="1" applyFont="1" applyFill="1" applyBorder="1" applyAlignment="1" applyProtection="1">
      <alignment vertical="top"/>
    </xf>
    <xf numFmtId="1" fontId="0" fillId="22" borderId="15" xfId="0" applyNumberFormat="1" applyFill="1" applyBorder="1" applyAlignment="1">
      <alignment horizontal="center"/>
    </xf>
    <xf numFmtId="0" fontId="24" fillId="0" borderId="22" xfId="17" applyNumberFormat="1" applyFont="1" applyFill="1" applyBorder="1" applyAlignment="1" applyProtection="1">
      <alignment vertical="top"/>
    </xf>
    <xf numFmtId="0" fontId="15" fillId="0" borderId="22" xfId="17" applyNumberFormat="1" applyFont="1" applyFill="1" applyBorder="1" applyAlignment="1" applyProtection="1">
      <alignment vertical="center"/>
    </xf>
    <xf numFmtId="0" fontId="0" fillId="0" borderId="37" xfId="0" applyFill="1" applyBorder="1" applyAlignment="1">
      <alignment horizontal="center"/>
    </xf>
    <xf numFmtId="0" fontId="0" fillId="22" borderId="15" xfId="0" applyFill="1" applyBorder="1" applyAlignment="1">
      <alignment horizontal="center"/>
    </xf>
    <xf numFmtId="0" fontId="91" fillId="25" borderId="23" xfId="17" applyNumberFormat="1" applyFont="1" applyFill="1" applyBorder="1" applyAlignment="1" applyProtection="1">
      <alignment vertical="top"/>
    </xf>
    <xf numFmtId="0" fontId="91" fillId="25" borderId="23" xfId="17" applyNumberFormat="1" applyFont="1" applyFill="1" applyBorder="1" applyAlignment="1" applyProtection="1">
      <alignment horizontal="center" vertical="top"/>
    </xf>
    <xf numFmtId="43" fontId="91" fillId="25" borderId="23" xfId="17" applyNumberFormat="1" applyFont="1" applyFill="1" applyBorder="1" applyAlignment="1" applyProtection="1">
      <alignment horizontal="left" vertical="top"/>
    </xf>
    <xf numFmtId="0" fontId="24" fillId="25" borderId="81" xfId="17" applyNumberFormat="1" applyFont="1" applyFill="1" applyBorder="1" applyAlignment="1" applyProtection="1">
      <alignment vertical="top"/>
    </xf>
    <xf numFmtId="0" fontId="24" fillId="25" borderId="5" xfId="17" applyNumberFormat="1" applyFont="1" applyFill="1" applyBorder="1" applyAlignment="1" applyProtection="1">
      <alignment horizontal="center" vertical="top"/>
    </xf>
    <xf numFmtId="0" fontId="24" fillId="25" borderId="18" xfId="17" applyNumberFormat="1" applyFont="1" applyFill="1" applyBorder="1" applyAlignment="1" applyProtection="1">
      <alignment horizontal="center" vertical="top"/>
    </xf>
    <xf numFmtId="3" fontId="24" fillId="25" borderId="8" xfId="17" applyNumberFormat="1" applyFont="1" applyFill="1" applyBorder="1" applyAlignment="1" applyProtection="1">
      <alignment horizontal="center" vertical="top"/>
    </xf>
    <xf numFmtId="3" fontId="24" fillId="25" borderId="81" xfId="17" applyNumberFormat="1" applyFont="1" applyFill="1" applyBorder="1" applyAlignment="1" applyProtection="1">
      <alignment horizontal="center" vertical="top"/>
    </xf>
    <xf numFmtId="0" fontId="15" fillId="25" borderId="84" xfId="17" applyNumberFormat="1" applyFont="1" applyFill="1" applyBorder="1" applyAlignment="1" applyProtection="1">
      <alignment vertical="top"/>
    </xf>
    <xf numFmtId="3" fontId="24" fillId="25" borderId="24" xfId="17" applyNumberFormat="1" applyFont="1" applyFill="1" applyBorder="1" applyAlignment="1" applyProtection="1">
      <alignment horizontal="center" vertical="top"/>
    </xf>
    <xf numFmtId="3" fontId="24" fillId="25" borderId="83" xfId="17" applyNumberFormat="1" applyFont="1" applyFill="1" applyBorder="1" applyAlignment="1" applyProtection="1">
      <alignment horizontal="center" vertical="top"/>
    </xf>
    <xf numFmtId="3" fontId="15" fillId="21" borderId="4" xfId="0" applyNumberFormat="1" applyFont="1" applyFill="1" applyBorder="1" applyAlignment="1">
      <alignment horizontal="center" vertical="top"/>
    </xf>
    <xf numFmtId="1" fontId="15" fillId="21" borderId="4" xfId="0" applyNumberFormat="1" applyFont="1" applyFill="1" applyBorder="1" applyAlignment="1">
      <alignment horizontal="center" vertical="top"/>
    </xf>
    <xf numFmtId="0" fontId="24" fillId="25" borderId="51" xfId="17" applyNumberFormat="1" applyFont="1" applyFill="1" applyBorder="1" applyAlignment="1" applyProtection="1">
      <alignment vertical="top"/>
    </xf>
    <xf numFmtId="0" fontId="24" fillId="25" borderId="24" xfId="17" applyNumberFormat="1" applyFont="1" applyFill="1" applyBorder="1" applyAlignment="1" applyProtection="1">
      <alignment vertical="top"/>
    </xf>
    <xf numFmtId="1" fontId="0" fillId="25" borderId="26" xfId="0" applyNumberFormat="1" applyFill="1" applyBorder="1" applyAlignment="1">
      <alignment horizontal="center"/>
    </xf>
    <xf numFmtId="0" fontId="100" fillId="25" borderId="49" xfId="0" applyFont="1" applyFill="1" applyBorder="1"/>
    <xf numFmtId="0" fontId="100" fillId="25" borderId="49" xfId="0" applyFont="1" applyFill="1" applyBorder="1" applyAlignment="1">
      <alignment horizontal="center"/>
    </xf>
    <xf numFmtId="0" fontId="97" fillId="25" borderId="0" xfId="0" applyFont="1" applyFill="1" applyBorder="1"/>
    <xf numFmtId="0" fontId="0" fillId="25" borderId="0" xfId="0" applyFill="1" applyBorder="1"/>
    <xf numFmtId="0" fontId="0" fillId="0" borderId="51" xfId="0" applyBorder="1"/>
    <xf numFmtId="0" fontId="0" fillId="0" borderId="53" xfId="0" applyBorder="1"/>
    <xf numFmtId="0" fontId="0" fillId="0" borderId="82" xfId="0" applyFill="1" applyBorder="1"/>
    <xf numFmtId="0" fontId="0" fillId="0" borderId="50" xfId="0" applyFill="1" applyBorder="1"/>
    <xf numFmtId="0" fontId="100" fillId="25" borderId="11" xfId="0" applyFont="1" applyFill="1" applyBorder="1" applyAlignment="1">
      <alignment horizontal="center"/>
    </xf>
    <xf numFmtId="0" fontId="0" fillId="25" borderId="3" xfId="0" applyFill="1" applyBorder="1" applyAlignment="1">
      <alignment horizontal="center"/>
    </xf>
    <xf numFmtId="0" fontId="15" fillId="25" borderId="23" xfId="17" applyNumberFormat="1" applyFont="1" applyFill="1" applyBorder="1" applyAlignment="1" applyProtection="1">
      <alignment vertical="center" wrapText="1"/>
    </xf>
    <xf numFmtId="0" fontId="24" fillId="25" borderId="23" xfId="17" applyNumberFormat="1" applyFont="1" applyFill="1" applyBorder="1" applyAlignment="1" applyProtection="1">
      <alignment horizontal="center" vertical="center"/>
    </xf>
    <xf numFmtId="43" fontId="15" fillId="25" borderId="23" xfId="1" applyFont="1" applyFill="1" applyBorder="1" applyAlignment="1" applyProtection="1">
      <alignment horizontal="center" vertical="center"/>
    </xf>
    <xf numFmtId="43" fontId="91" fillId="25" borderId="23" xfId="17" applyNumberFormat="1" applyFont="1" applyFill="1" applyBorder="1" applyAlignment="1" applyProtection="1">
      <alignment horizontal="left" vertical="center"/>
    </xf>
    <xf numFmtId="0" fontId="100" fillId="25" borderId="2" xfId="0" applyFont="1" applyFill="1" applyBorder="1"/>
    <xf numFmtId="0" fontId="100" fillId="25" borderId="3" xfId="0" applyFont="1" applyFill="1" applyBorder="1" applyAlignment="1">
      <alignment horizontal="center"/>
    </xf>
    <xf numFmtId="0" fontId="100" fillId="25" borderId="4" xfId="0" applyFont="1" applyFill="1" applyBorder="1" applyAlignment="1">
      <alignment horizontal="center"/>
    </xf>
    <xf numFmtId="0" fontId="97" fillId="25" borderId="2" xfId="0" applyFont="1" applyFill="1" applyBorder="1"/>
    <xf numFmtId="0" fontId="99" fillId="25" borderId="4" xfId="0" applyFont="1" applyFill="1" applyBorder="1" applyAlignment="1">
      <alignment horizontal="center"/>
    </xf>
    <xf numFmtId="0" fontId="0" fillId="25" borderId="3" xfId="0" applyFill="1" applyBorder="1"/>
    <xf numFmtId="0" fontId="0" fillId="25" borderId="4" xfId="0" applyFill="1" applyBorder="1"/>
    <xf numFmtId="178" fontId="101" fillId="25" borderId="23" xfId="0" applyNumberFormat="1" applyFont="1" applyFill="1" applyBorder="1" applyAlignment="1">
      <alignment horizontal="center" vertical="center"/>
    </xf>
    <xf numFmtId="0" fontId="91" fillId="21" borderId="23" xfId="17" applyNumberFormat="1" applyFont="1" applyFill="1" applyBorder="1" applyAlignment="1" applyProtection="1">
      <alignment horizontal="center" vertical="center"/>
    </xf>
    <xf numFmtId="0" fontId="24" fillId="21" borderId="23" xfId="17" applyNumberFormat="1" applyFont="1" applyFill="1" applyBorder="1" applyAlignment="1" applyProtection="1">
      <alignment horizontal="center" vertical="center"/>
    </xf>
    <xf numFmtId="0" fontId="100" fillId="21" borderId="23" xfId="17" applyNumberFormat="1" applyFont="1" applyFill="1" applyBorder="1" applyAlignment="1" applyProtection="1">
      <alignment horizontal="center" vertical="center"/>
    </xf>
    <xf numFmtId="0" fontId="98" fillId="27" borderId="23" xfId="0" applyFont="1" applyFill="1" applyBorder="1" applyAlignment="1">
      <alignment horizontal="center" vertical="center"/>
    </xf>
    <xf numFmtId="0" fontId="99" fillId="14" borderId="23" xfId="17" applyNumberFormat="1" applyFont="1" applyFill="1" applyBorder="1" applyAlignment="1" applyProtection="1">
      <alignment vertical="center" wrapText="1"/>
    </xf>
    <xf numFmtId="0" fontId="0" fillId="4" borderId="0" xfId="0" applyFill="1" applyProtection="1"/>
    <xf numFmtId="0" fontId="39" fillId="4" borderId="0" xfId="0" applyFont="1" applyFill="1" applyProtection="1"/>
    <xf numFmtId="1" fontId="39" fillId="4" borderId="0" xfId="0" applyNumberFormat="1" applyFont="1" applyFill="1" applyProtection="1"/>
    <xf numFmtId="0" fontId="41" fillId="4" borderId="0" xfId="13" applyFill="1" applyBorder="1" applyProtection="1"/>
    <xf numFmtId="0" fontId="42" fillId="4" borderId="0" xfId="13" applyFont="1" applyFill="1" applyBorder="1" applyProtection="1"/>
    <xf numFmtId="0" fontId="42" fillId="4" borderId="0" xfId="13" applyFont="1" applyFill="1" applyBorder="1" applyAlignment="1" applyProtection="1">
      <alignment horizontal="left"/>
    </xf>
    <xf numFmtId="0" fontId="43" fillId="4" borderId="0" xfId="0" applyFont="1" applyFill="1" applyProtection="1"/>
    <xf numFmtId="0" fontId="43" fillId="4" borderId="0" xfId="0" applyFont="1" applyFill="1" applyAlignment="1" applyProtection="1">
      <alignment vertical="center"/>
    </xf>
    <xf numFmtId="0" fontId="8" fillId="4" borderId="0" xfId="4" applyNumberFormat="1" applyFont="1" applyFill="1" applyBorder="1" applyAlignment="1">
      <alignment horizontal="left" wrapText="1"/>
    </xf>
    <xf numFmtId="0" fontId="46" fillId="4" borderId="0" xfId="0" applyFont="1" applyFill="1" applyBorder="1" applyAlignment="1" applyProtection="1">
      <alignment vertical="center"/>
    </xf>
    <xf numFmtId="0" fontId="47" fillId="4" borderId="0" xfId="0" applyFont="1" applyFill="1" applyBorder="1" applyAlignment="1" applyProtection="1">
      <alignment vertical="center"/>
    </xf>
    <xf numFmtId="0" fontId="46" fillId="17" borderId="23" xfId="0" applyFont="1" applyFill="1" applyBorder="1" applyAlignment="1" applyProtection="1">
      <alignment vertical="center"/>
    </xf>
    <xf numFmtId="0" fontId="107" fillId="4" borderId="0" xfId="0" applyFont="1" applyFill="1" applyBorder="1" applyAlignment="1" applyProtection="1">
      <alignment horizontal="right" vertical="center"/>
    </xf>
    <xf numFmtId="171" fontId="44" fillId="4" borderId="0" xfId="0" applyNumberFormat="1" applyFont="1" applyFill="1" applyBorder="1" applyAlignment="1" applyProtection="1">
      <alignment horizontal="center" vertical="center"/>
      <protection locked="0"/>
    </xf>
    <xf numFmtId="0" fontId="9" fillId="4" borderId="0" xfId="4" applyNumberFormat="1" applyFont="1" applyFill="1" applyBorder="1" applyAlignment="1">
      <alignment horizontal="left" wrapText="1"/>
    </xf>
    <xf numFmtId="0" fontId="10" fillId="4" borderId="0" xfId="4" applyNumberFormat="1" applyFont="1" applyFill="1" applyBorder="1" applyAlignment="1">
      <alignment horizontal="center" vertical="top" wrapText="1"/>
    </xf>
    <xf numFmtId="0" fontId="43" fillId="4" borderId="0" xfId="0" applyFont="1" applyFill="1" applyAlignment="1" applyProtection="1">
      <alignment horizontal="left"/>
    </xf>
    <xf numFmtId="0" fontId="128" fillId="4" borderId="23" xfId="13" applyFont="1" applyFill="1" applyBorder="1" applyAlignment="1" applyProtection="1">
      <alignment horizontal="center" vertical="center"/>
    </xf>
    <xf numFmtId="0" fontId="118" fillId="4" borderId="0" xfId="5" applyFont="1" applyFill="1" applyAlignment="1" applyProtection="1">
      <alignment horizontal="center"/>
    </xf>
    <xf numFmtId="0" fontId="5" fillId="4" borderId="0" xfId="0" applyNumberFormat="1" applyFont="1" applyFill="1" applyBorder="1" applyProtection="1"/>
    <xf numFmtId="0" fontId="19" fillId="4" borderId="0" xfId="0" applyNumberFormat="1" applyFont="1" applyFill="1" applyProtection="1"/>
    <xf numFmtId="0" fontId="4" fillId="4" borderId="0" xfId="0" applyFont="1" applyFill="1" applyBorder="1"/>
    <xf numFmtId="0" fontId="7" fillId="4" borderId="0" xfId="6" applyFont="1" applyFill="1" applyBorder="1" applyProtection="1">
      <alignment vertical="center"/>
    </xf>
    <xf numFmtId="0" fontId="14" fillId="4" borderId="0" xfId="6" applyFont="1" applyFill="1" applyBorder="1" applyAlignment="1" applyProtection="1">
      <alignment horizontal="center" vertical="center" wrapText="1"/>
    </xf>
    <xf numFmtId="0" fontId="6" fillId="4" borderId="0" xfId="6" applyFont="1" applyFill="1" applyBorder="1" applyAlignment="1" applyProtection="1">
      <alignment horizontal="center" vertical="center"/>
    </xf>
    <xf numFmtId="0" fontId="7" fillId="4" borderId="0" xfId="9" applyFont="1" applyFill="1" applyBorder="1" applyAlignment="1" applyProtection="1">
      <alignment horizontal="center" vertical="center" wrapText="1"/>
    </xf>
    <xf numFmtId="0" fontId="6" fillId="4" borderId="0" xfId="9" applyFont="1" applyFill="1" applyBorder="1" applyAlignment="1" applyProtection="1">
      <alignment horizontal="center" vertical="center" wrapText="1"/>
    </xf>
    <xf numFmtId="0" fontId="10" fillId="4" borderId="0" xfId="3" applyFont="1" applyFill="1" applyBorder="1" applyAlignment="1" applyProtection="1">
      <alignment horizontal="left"/>
    </xf>
    <xf numFmtId="0" fontId="7" fillId="4" borderId="0" xfId="9" applyFont="1" applyFill="1" applyBorder="1" applyAlignment="1" applyProtection="1">
      <alignment vertical="center" wrapText="1"/>
    </xf>
    <xf numFmtId="0" fontId="7" fillId="4" borderId="0" xfId="6" applyFont="1" applyFill="1" applyBorder="1" applyAlignment="1" applyProtection="1">
      <alignment horizontal="center" vertical="center"/>
    </xf>
    <xf numFmtId="0" fontId="6" fillId="4" borderId="0" xfId="6" applyFont="1" applyFill="1" applyBorder="1" applyAlignment="1" applyProtection="1">
      <alignment horizontal="center" vertical="center" wrapText="1"/>
    </xf>
    <xf numFmtId="0" fontId="6" fillId="4" borderId="0" xfId="6" applyFont="1" applyFill="1" applyBorder="1" applyAlignment="1" applyProtection="1">
      <alignment vertical="center"/>
    </xf>
    <xf numFmtId="0" fontId="5" fillId="4" borderId="0" xfId="0" applyNumberFormat="1" applyFont="1" applyFill="1" applyBorder="1" applyAlignment="1" applyProtection="1">
      <alignment vertical="center"/>
    </xf>
    <xf numFmtId="0" fontId="103" fillId="4" borderId="0" xfId="22" applyFont="1" applyFill="1" applyBorder="1" applyAlignment="1" applyProtection="1">
      <alignment vertical="center"/>
    </xf>
    <xf numFmtId="43" fontId="139" fillId="4" borderId="0" xfId="21" applyFont="1" applyFill="1" applyBorder="1" applyAlignment="1" applyProtection="1">
      <alignment vertical="center"/>
    </xf>
    <xf numFmtId="43" fontId="102" fillId="4" borderId="0" xfId="21" applyFont="1" applyFill="1" applyBorder="1" applyAlignment="1" applyProtection="1">
      <alignment vertical="center"/>
    </xf>
    <xf numFmtId="170" fontId="5" fillId="4" borderId="0" xfId="0" applyNumberFormat="1" applyFont="1" applyFill="1"/>
    <xf numFmtId="3" fontId="7" fillId="17" borderId="12" xfId="7" applyFont="1" applyFill="1" applyBorder="1" applyProtection="1">
      <alignment horizontal="right" vertical="center"/>
      <protection locked="0"/>
    </xf>
    <xf numFmtId="3" fontId="7" fillId="17" borderId="15" xfId="7" applyFont="1" applyFill="1" applyBorder="1" applyProtection="1">
      <alignment horizontal="right" vertical="center"/>
      <protection locked="0"/>
    </xf>
    <xf numFmtId="3" fontId="7" fillId="17" borderId="30" xfId="7" applyFont="1" applyFill="1" applyBorder="1" applyProtection="1">
      <alignment horizontal="right" vertical="center"/>
    </xf>
    <xf numFmtId="3" fontId="7" fillId="17" borderId="23" xfId="7" applyFont="1" applyFill="1" applyBorder="1" applyProtection="1">
      <alignment horizontal="right" vertical="center"/>
      <protection locked="0"/>
    </xf>
    <xf numFmtId="3" fontId="7" fillId="17" borderId="32" xfId="8" applyFont="1" applyFill="1" applyBorder="1" applyAlignment="1" applyProtection="1">
      <alignment horizontal="right" vertical="center" wrapText="1"/>
    </xf>
    <xf numFmtId="3" fontId="7" fillId="17" borderId="15" xfId="7" applyFont="1" applyFill="1" applyBorder="1" applyProtection="1">
      <alignment horizontal="right" vertical="center"/>
    </xf>
    <xf numFmtId="3" fontId="7" fillId="17" borderId="30" xfId="8" applyFont="1" applyFill="1" applyBorder="1" applyAlignment="1" applyProtection="1">
      <alignment horizontal="right" vertical="center"/>
    </xf>
    <xf numFmtId="3" fontId="6" fillId="17" borderId="23" xfId="8" applyFont="1" applyFill="1" applyBorder="1" applyAlignment="1" applyProtection="1">
      <alignment horizontal="right" vertical="center"/>
    </xf>
    <xf numFmtId="3" fontId="6" fillId="5" borderId="31" xfId="7" applyFont="1" applyFill="1" applyBorder="1" applyProtection="1">
      <alignment horizontal="right" vertical="center"/>
    </xf>
    <xf numFmtId="0" fontId="14" fillId="25" borderId="102" xfId="6" applyFont="1" applyFill="1" applyBorder="1" applyAlignment="1">
      <alignment horizontal="left" vertical="center" wrapText="1"/>
    </xf>
    <xf numFmtId="0" fontId="14" fillId="2" borderId="23" xfId="6" applyFont="1" applyFill="1" applyBorder="1" applyAlignment="1">
      <alignment horizontal="left" vertical="center" wrapText="1"/>
    </xf>
    <xf numFmtId="0" fontId="34" fillId="0" borderId="23" xfId="0" applyFont="1" applyBorder="1"/>
    <xf numFmtId="0" fontId="14" fillId="37" borderId="26" xfId="6" applyFont="1" applyFill="1" applyBorder="1" applyAlignment="1">
      <alignment horizontal="center" wrapText="1"/>
    </xf>
    <xf numFmtId="3" fontId="7" fillId="6" borderId="37" xfId="8" applyFont="1" applyFill="1" applyBorder="1" applyAlignment="1" applyProtection="1">
      <alignment horizontal="right" vertical="center"/>
    </xf>
    <xf numFmtId="3" fontId="7" fillId="3" borderId="33" xfId="7" applyNumberFormat="1" applyFont="1" applyFill="1" applyBorder="1" applyProtection="1">
      <alignment horizontal="right" vertical="center"/>
      <protection locked="0"/>
    </xf>
    <xf numFmtId="3" fontId="7" fillId="37" borderId="23" xfId="7" applyNumberFormat="1" applyFont="1" applyFill="1" applyBorder="1" applyProtection="1">
      <alignment horizontal="right" vertical="center"/>
    </xf>
    <xf numFmtId="3" fontId="7" fillId="37" borderId="23" xfId="7" applyFont="1" applyFill="1" applyBorder="1" applyProtection="1">
      <alignment horizontal="right" vertical="center"/>
    </xf>
    <xf numFmtId="3" fontId="7" fillId="17" borderId="21" xfId="8" applyFont="1" applyFill="1" applyBorder="1" applyAlignment="1" applyProtection="1">
      <alignment horizontal="right" vertical="center"/>
    </xf>
    <xf numFmtId="3" fontId="7" fillId="17" borderId="32" xfId="7" applyNumberFormat="1" applyFont="1" applyFill="1" applyBorder="1" applyProtection="1">
      <alignment horizontal="right" vertical="center"/>
    </xf>
    <xf numFmtId="3" fontId="7" fillId="31" borderId="33" xfId="7" applyNumberFormat="1" applyFont="1" applyFill="1" applyBorder="1" applyProtection="1">
      <alignment horizontal="right" vertical="center"/>
      <protection locked="0"/>
    </xf>
    <xf numFmtId="0" fontId="5" fillId="4" borderId="0" xfId="0" applyNumberFormat="1" applyFont="1" applyFill="1" applyBorder="1"/>
    <xf numFmtId="0" fontId="10" fillId="4" borderId="0" xfId="3" applyFont="1" applyFill="1" applyBorder="1" applyAlignment="1"/>
    <xf numFmtId="0" fontId="24" fillId="4" borderId="0" xfId="6" applyFont="1" applyFill="1" applyBorder="1" applyAlignment="1">
      <alignment horizontal="center" vertical="center" wrapText="1"/>
    </xf>
    <xf numFmtId="0" fontId="6" fillId="4" borderId="0" xfId="6" applyFont="1" applyFill="1" applyBorder="1" applyAlignment="1">
      <alignment horizontal="center" vertical="center"/>
    </xf>
    <xf numFmtId="0" fontId="26" fillId="4" borderId="0" xfId="6" applyFont="1" applyFill="1" applyBorder="1" applyAlignment="1">
      <alignment horizontal="center" vertical="center"/>
    </xf>
    <xf numFmtId="0" fontId="6" fillId="4" borderId="0" xfId="0" applyNumberFormat="1" applyFont="1" applyFill="1" applyBorder="1" applyAlignment="1">
      <alignment horizontal="center" vertical="center"/>
    </xf>
    <xf numFmtId="0" fontId="6" fillId="4" borderId="0" xfId="0" applyNumberFormat="1" applyFont="1" applyFill="1" applyBorder="1" applyAlignment="1">
      <alignment horizontal="center" vertical="top"/>
    </xf>
    <xf numFmtId="0" fontId="14" fillId="4" borderId="0" xfId="6" applyFont="1" applyFill="1" applyBorder="1" applyAlignment="1">
      <alignment horizontal="center" wrapText="1"/>
    </xf>
    <xf numFmtId="0" fontId="10" fillId="4" borderId="0" xfId="3" applyFont="1" applyFill="1" applyBorder="1"/>
    <xf numFmtId="0" fontId="10" fillId="4" borderId="0" xfId="3" applyFont="1" applyFill="1" applyBorder="1" applyProtection="1"/>
    <xf numFmtId="0" fontId="10" fillId="4" borderId="0" xfId="6" applyFont="1" applyFill="1" applyBorder="1" applyAlignment="1" applyProtection="1">
      <alignment vertical="center"/>
    </xf>
    <xf numFmtId="0" fontId="24" fillId="4" borderId="0" xfId="6" applyFont="1" applyFill="1" applyBorder="1" applyAlignment="1" applyProtection="1">
      <alignment horizontal="center" vertical="center" wrapText="1"/>
    </xf>
    <xf numFmtId="0" fontId="6" fillId="4" borderId="0" xfId="0" applyNumberFormat="1" applyFont="1" applyFill="1" applyBorder="1" applyAlignment="1" applyProtection="1">
      <alignment horizontal="center" vertical="center"/>
    </xf>
    <xf numFmtId="0" fontId="6" fillId="4" borderId="0" xfId="0" applyNumberFormat="1" applyFont="1" applyFill="1" applyBorder="1" applyAlignment="1" applyProtection="1">
      <alignment horizontal="center" vertical="top"/>
    </xf>
    <xf numFmtId="3" fontId="7" fillId="4" borderId="0" xfId="7" applyNumberFormat="1" applyFont="1" applyFill="1" applyBorder="1" applyProtection="1">
      <alignment horizontal="right" vertical="center"/>
    </xf>
    <xf numFmtId="0" fontId="14" fillId="4" borderId="0" xfId="6" applyFont="1" applyFill="1" applyBorder="1" applyAlignment="1" applyProtection="1">
      <alignment horizontal="center" wrapText="1"/>
    </xf>
    <xf numFmtId="0" fontId="5" fillId="4" borderId="0" xfId="0" applyFont="1" applyFill="1" applyBorder="1" applyProtection="1"/>
    <xf numFmtId="0" fontId="8" fillId="4" borderId="0" xfId="5" applyFont="1" applyFill="1" applyAlignment="1" applyProtection="1"/>
    <xf numFmtId="0" fontId="19" fillId="4" borderId="0" xfId="0" applyNumberFormat="1" applyFont="1" applyFill="1"/>
    <xf numFmtId="0" fontId="23" fillId="4" borderId="0" xfId="0" applyNumberFormat="1" applyFont="1" applyFill="1"/>
    <xf numFmtId="0" fontId="10" fillId="4" borderId="0" xfId="6" applyFont="1" applyFill="1" applyBorder="1" applyAlignment="1" applyProtection="1">
      <protection locked="0"/>
    </xf>
    <xf numFmtId="0" fontId="5" fillId="4" borderId="0" xfId="6" applyFont="1" applyFill="1" applyBorder="1" applyAlignment="1"/>
    <xf numFmtId="0" fontId="20" fillId="4" borderId="0" xfId="6" applyFont="1" applyFill="1" applyBorder="1" applyAlignment="1">
      <alignment wrapText="1"/>
    </xf>
    <xf numFmtId="0" fontId="20" fillId="4" borderId="0" xfId="6" applyFont="1" applyFill="1" applyBorder="1" applyAlignment="1" applyProtection="1">
      <protection locked="0"/>
    </xf>
    <xf numFmtId="0" fontId="25" fillId="4" borderId="0" xfId="0" applyNumberFormat="1" applyFont="1" applyFill="1" applyAlignment="1">
      <alignment horizontal="center" vertical="center" wrapText="1"/>
    </xf>
    <xf numFmtId="3" fontId="23" fillId="4" borderId="0" xfId="0" applyNumberFormat="1" applyFont="1" applyFill="1"/>
    <xf numFmtId="0" fontId="27" fillId="4" borderId="0" xfId="0" applyNumberFormat="1" applyFont="1" applyFill="1"/>
    <xf numFmtId="0" fontId="5" fillId="4" borderId="0" xfId="0" applyFont="1" applyFill="1" applyProtection="1"/>
    <xf numFmtId="3" fontId="14" fillId="38" borderId="8" xfId="6" applyNumberFormat="1" applyFont="1" applyFill="1" applyBorder="1" applyAlignment="1" applyProtection="1">
      <alignment horizontal="right" vertical="center" wrapText="1"/>
    </xf>
    <xf numFmtId="0" fontId="109" fillId="4" borderId="0" xfId="0" applyFont="1" applyFill="1" applyBorder="1"/>
    <xf numFmtId="0" fontId="15" fillId="4" borderId="0" xfId="6" applyFont="1" applyFill="1" applyBorder="1" applyAlignment="1" applyProtection="1">
      <alignment horizontal="center" vertical="center"/>
    </xf>
    <xf numFmtId="0" fontId="5" fillId="4" borderId="0" xfId="6" applyFont="1" applyFill="1" applyBorder="1" applyAlignment="1" applyProtection="1">
      <alignment horizontal="center" vertical="center"/>
    </xf>
    <xf numFmtId="0" fontId="15" fillId="4" borderId="0" xfId="9" applyFont="1" applyFill="1" applyBorder="1" applyAlignment="1" applyProtection="1">
      <alignment horizontal="center" vertical="center" wrapText="1"/>
    </xf>
    <xf numFmtId="0" fontId="5" fillId="4" borderId="0" xfId="6" applyFont="1" applyFill="1" applyBorder="1" applyAlignment="1">
      <alignment horizontal="right" vertical="top"/>
    </xf>
    <xf numFmtId="0" fontId="7" fillId="17" borderId="47" xfId="9" applyFont="1" applyFill="1" applyBorder="1" applyAlignment="1" applyProtection="1">
      <alignment vertical="center" wrapText="1"/>
    </xf>
    <xf numFmtId="0" fontId="7" fillId="17" borderId="15" xfId="9" applyFont="1" applyFill="1" applyBorder="1" applyAlignment="1" applyProtection="1">
      <alignment vertical="center" wrapText="1"/>
    </xf>
    <xf numFmtId="0" fontId="7" fillId="17" borderId="32" xfId="9" applyFont="1" applyFill="1" applyBorder="1" applyAlignment="1" applyProtection="1">
      <alignment vertical="center" wrapText="1"/>
    </xf>
    <xf numFmtId="0" fontId="0" fillId="4" borderId="0" xfId="0" applyFill="1" applyBorder="1"/>
    <xf numFmtId="0" fontId="12" fillId="4" borderId="0" xfId="0" applyFont="1" applyFill="1" applyBorder="1"/>
    <xf numFmtId="0" fontId="12" fillId="4" borderId="0" xfId="0" applyFont="1" applyFill="1"/>
    <xf numFmtId="0" fontId="50" fillId="4" borderId="0" xfId="0" applyFont="1" applyFill="1"/>
    <xf numFmtId="0" fontId="7" fillId="4" borderId="16" xfId="0" applyFont="1" applyFill="1" applyBorder="1" applyAlignment="1">
      <alignment vertical="top"/>
    </xf>
    <xf numFmtId="0" fontId="7" fillId="4" borderId="16" xfId="0" applyFont="1" applyFill="1" applyBorder="1"/>
    <xf numFmtId="0" fontId="15" fillId="4" borderId="0" xfId="0" applyFont="1" applyFill="1"/>
    <xf numFmtId="0" fontId="15" fillId="4" borderId="0" xfId="0" applyFont="1" applyFill="1" applyBorder="1"/>
    <xf numFmtId="0" fontId="51" fillId="4" borderId="0" xfId="0" applyFont="1" applyFill="1"/>
    <xf numFmtId="0" fontId="51" fillId="4" borderId="0" xfId="0" applyFont="1" applyFill="1" applyBorder="1"/>
    <xf numFmtId="0" fontId="7" fillId="4" borderId="0" xfId="0" applyFont="1" applyFill="1"/>
    <xf numFmtId="0" fontId="53" fillId="4" borderId="0" xfId="0" applyFont="1" applyFill="1"/>
    <xf numFmtId="0" fontId="7" fillId="4" borderId="0" xfId="0" applyNumberFormat="1" applyFont="1" applyFill="1" applyAlignment="1">
      <alignment horizontal="left"/>
    </xf>
    <xf numFmtId="0" fontId="114" fillId="4" borderId="0" xfId="0" applyFont="1" applyFill="1"/>
    <xf numFmtId="0" fontId="115" fillId="4" borderId="0" xfId="0" applyFont="1" applyFill="1"/>
    <xf numFmtId="0" fontId="12" fillId="4" borderId="0" xfId="0" applyFont="1" applyFill="1" applyAlignment="1">
      <alignment horizontal="left" indent="1"/>
    </xf>
    <xf numFmtId="0" fontId="0" fillId="4" borderId="0" xfId="0" applyFill="1" applyAlignment="1"/>
    <xf numFmtId="0" fontId="12" fillId="4" borderId="0" xfId="0" applyNumberFormat="1" applyFont="1" applyFill="1" applyAlignment="1">
      <alignment horizontal="right"/>
    </xf>
    <xf numFmtId="0" fontId="12" fillId="4" borderId="0" xfId="0" applyNumberFormat="1" applyFont="1" applyFill="1" applyAlignment="1">
      <alignment horizontal="left"/>
    </xf>
    <xf numFmtId="3" fontId="12" fillId="4" borderId="0" xfId="0" applyNumberFormat="1" applyFont="1" applyFill="1"/>
    <xf numFmtId="3" fontId="0" fillId="4" borderId="0" xfId="0" applyNumberFormat="1" applyFill="1"/>
    <xf numFmtId="0" fontId="0" fillId="4" borderId="0" xfId="0" applyFill="1" applyBorder="1" applyAlignment="1">
      <alignment horizontal="center"/>
    </xf>
    <xf numFmtId="0" fontId="12" fillId="4" borderId="0" xfId="0" applyFont="1" applyFill="1" applyBorder="1" applyAlignment="1">
      <alignment horizontal="center"/>
    </xf>
    <xf numFmtId="0" fontId="60" fillId="4" borderId="0" xfId="0" applyFont="1" applyFill="1" applyBorder="1" applyAlignment="1">
      <alignment horizontal="center"/>
    </xf>
    <xf numFmtId="0" fontId="0" fillId="4" borderId="0" xfId="0" applyFill="1" applyAlignment="1">
      <alignment horizontal="right"/>
    </xf>
    <xf numFmtId="3" fontId="0" fillId="4" borderId="0" xfId="0" applyNumberFormat="1" applyFill="1" applyAlignment="1">
      <alignment horizontal="center"/>
    </xf>
    <xf numFmtId="0" fontId="0" fillId="4" borderId="0" xfId="0" applyFill="1" applyBorder="1" applyAlignment="1">
      <alignment horizontal="right"/>
    </xf>
    <xf numFmtId="3" fontId="0" fillId="4" borderId="0" xfId="0" applyNumberFormat="1" applyFill="1" applyBorder="1" applyAlignment="1">
      <alignment horizontal="center"/>
    </xf>
    <xf numFmtId="0" fontId="122" fillId="4" borderId="0" xfId="0" applyFont="1" applyFill="1" applyBorder="1"/>
    <xf numFmtId="0" fontId="51" fillId="4" borderId="0" xfId="0" applyFont="1" applyFill="1" applyBorder="1" applyAlignment="1">
      <alignment horizontal="right"/>
    </xf>
    <xf numFmtId="3" fontId="51" fillId="4" borderId="0" xfId="0" applyNumberFormat="1" applyFont="1" applyFill="1" applyBorder="1" applyAlignment="1">
      <alignment horizontal="center"/>
    </xf>
    <xf numFmtId="0" fontId="50" fillId="4" borderId="73" xfId="0" applyFont="1" applyFill="1" applyBorder="1" applyAlignment="1">
      <alignment vertical="center"/>
    </xf>
    <xf numFmtId="0" fontId="50" fillId="4" borderId="53" xfId="0" applyFont="1" applyFill="1" applyBorder="1" applyAlignment="1">
      <alignment horizontal="center" vertical="center"/>
    </xf>
    <xf numFmtId="0" fontId="50" fillId="4" borderId="0" xfId="0" applyFont="1" applyFill="1" applyBorder="1" applyAlignment="1">
      <alignment horizontal="center" vertical="center"/>
    </xf>
    <xf numFmtId="0" fontId="50" fillId="4" borderId="37" xfId="0" applyFont="1" applyFill="1" applyBorder="1" applyAlignment="1">
      <alignment horizontal="center" vertical="center"/>
    </xf>
    <xf numFmtId="0" fontId="50" fillId="4" borderId="73" xfId="0" applyFont="1" applyFill="1" applyBorder="1" applyAlignment="1">
      <alignment horizontal="center" vertical="center"/>
    </xf>
    <xf numFmtId="0" fontId="63" fillId="4" borderId="37" xfId="0" applyFont="1" applyFill="1" applyBorder="1" applyAlignment="1">
      <alignment horizontal="center" vertical="center"/>
    </xf>
    <xf numFmtId="0" fontId="7" fillId="4" borderId="37" xfId="0" applyFont="1" applyFill="1" applyBorder="1" applyAlignment="1">
      <alignment horizontal="center" vertical="center"/>
    </xf>
    <xf numFmtId="0" fontId="50" fillId="4" borderId="37" xfId="0" applyFont="1" applyFill="1" applyBorder="1"/>
    <xf numFmtId="0" fontId="50" fillId="4" borderId="0" xfId="0" applyFont="1" applyFill="1" applyBorder="1"/>
    <xf numFmtId="0" fontId="54" fillId="4" borderId="0" xfId="0" applyFont="1" applyFill="1" applyBorder="1" applyAlignment="1">
      <alignment horizontal="center" vertical="center"/>
    </xf>
    <xf numFmtId="0" fontId="50" fillId="4" borderId="0" xfId="0" applyFont="1" applyFill="1" applyBorder="1" applyAlignment="1">
      <alignment horizontal="center"/>
    </xf>
    <xf numFmtId="0" fontId="58" fillId="4" borderId="0" xfId="0" applyFont="1" applyFill="1" applyBorder="1" applyAlignment="1">
      <alignment horizontal="center"/>
    </xf>
    <xf numFmtId="0" fontId="54" fillId="4" borderId="0" xfId="0" applyFont="1" applyFill="1" applyBorder="1"/>
    <xf numFmtId="9" fontId="7" fillId="4" borderId="0" xfId="0" applyNumberFormat="1" applyFont="1" applyFill="1" applyBorder="1" applyAlignment="1">
      <alignment horizontal="center"/>
    </xf>
    <xf numFmtId="0" fontId="63" fillId="4" borderId="0" xfId="0" applyFont="1" applyFill="1" applyBorder="1" applyAlignment="1">
      <alignment horizontal="center"/>
    </xf>
    <xf numFmtId="0" fontId="50" fillId="4" borderId="16" xfId="0" applyFont="1" applyFill="1" applyBorder="1" applyAlignment="1">
      <alignment horizontal="center" vertical="center"/>
    </xf>
    <xf numFmtId="0" fontId="50" fillId="4" borderId="27" xfId="0" applyFont="1" applyFill="1" applyBorder="1" applyAlignment="1">
      <alignment horizontal="center" vertical="center"/>
    </xf>
    <xf numFmtId="0" fontId="54" fillId="4" borderId="0" xfId="0" applyFont="1" applyFill="1" applyBorder="1" applyAlignment="1">
      <alignment horizontal="center"/>
    </xf>
    <xf numFmtId="0" fontId="64" fillId="4" borderId="0" xfId="0" applyFont="1" applyFill="1" applyBorder="1" applyAlignment="1">
      <alignment horizontal="center"/>
    </xf>
    <xf numFmtId="0" fontId="7" fillId="4" borderId="0" xfId="0" applyFont="1" applyFill="1" applyBorder="1" applyAlignment="1">
      <alignment horizontal="center"/>
    </xf>
    <xf numFmtId="0" fontId="50" fillId="4" borderId="73" xfId="0" applyFont="1" applyFill="1" applyBorder="1"/>
    <xf numFmtId="0" fontId="54" fillId="4" borderId="77" xfId="0" applyFont="1" applyFill="1" applyBorder="1"/>
    <xf numFmtId="0" fontId="55" fillId="4" borderId="0" xfId="0" applyFont="1" applyFill="1" applyBorder="1"/>
    <xf numFmtId="0" fontId="10" fillId="4" borderId="0" xfId="0" applyFont="1" applyFill="1" applyBorder="1"/>
    <xf numFmtId="0" fontId="51" fillId="4" borderId="53" xfId="0" applyFont="1" applyFill="1" applyBorder="1"/>
    <xf numFmtId="0" fontId="55" fillId="4" borderId="0" xfId="0" applyFont="1" applyFill="1" applyBorder="1" applyAlignment="1">
      <alignment horizontal="center" vertical="center"/>
    </xf>
    <xf numFmtId="0" fontId="51" fillId="4" borderId="0" xfId="0" applyFont="1" applyFill="1" applyBorder="1" applyAlignment="1">
      <alignment horizontal="center" vertical="center"/>
    </xf>
    <xf numFmtId="16" fontId="51" fillId="4" borderId="0" xfId="0" applyNumberFormat="1" applyFont="1" applyFill="1" applyBorder="1" applyAlignment="1">
      <alignment horizontal="center" vertical="center"/>
    </xf>
    <xf numFmtId="0" fontId="51" fillId="4" borderId="0" xfId="0" applyFont="1" applyFill="1" applyBorder="1" applyAlignment="1">
      <alignment vertical="center"/>
    </xf>
    <xf numFmtId="0" fontId="51" fillId="4" borderId="0" xfId="0" applyFont="1" applyFill="1" applyAlignment="1">
      <alignment horizontal="center"/>
    </xf>
    <xf numFmtId="0" fontId="0" fillId="4" borderId="0" xfId="0" applyFill="1" applyAlignment="1">
      <alignment horizontal="center"/>
    </xf>
    <xf numFmtId="9" fontId="51" fillId="4" borderId="0" xfId="0" applyNumberFormat="1" applyFont="1" applyFill="1" applyBorder="1" applyAlignment="1">
      <alignment horizontal="center" vertical="justify"/>
    </xf>
    <xf numFmtId="9" fontId="51" fillId="4" borderId="0" xfId="0" applyNumberFormat="1" applyFont="1" applyFill="1" applyBorder="1"/>
    <xf numFmtId="0" fontId="51" fillId="4" borderId="0" xfId="0" applyFont="1" applyFill="1" applyBorder="1" applyAlignment="1">
      <alignment horizontal="left" vertical="justify"/>
    </xf>
    <xf numFmtId="0" fontId="0" fillId="4" borderId="37" xfId="0" applyFill="1" applyBorder="1"/>
    <xf numFmtId="0" fontId="50" fillId="4" borderId="0" xfId="0" applyFont="1" applyFill="1" applyBorder="1" applyAlignment="1">
      <alignment horizontal="right"/>
    </xf>
    <xf numFmtId="3" fontId="50" fillId="4" borderId="0" xfId="0" applyNumberFormat="1" applyFont="1" applyFill="1" applyBorder="1" applyAlignment="1">
      <alignment horizontal="center"/>
    </xf>
    <xf numFmtId="0" fontId="7" fillId="4" borderId="0" xfId="0" applyFont="1" applyFill="1" applyBorder="1"/>
    <xf numFmtId="0" fontId="62" fillId="4" borderId="0" xfId="0" applyFont="1" applyFill="1" applyBorder="1"/>
    <xf numFmtId="0" fontId="18" fillId="4" borderId="0" xfId="0" applyFont="1" applyFill="1"/>
    <xf numFmtId="0" fontId="18" fillId="4" borderId="0" xfId="0" applyFont="1" applyFill="1" applyBorder="1" applyAlignment="1">
      <alignment horizontal="center"/>
    </xf>
    <xf numFmtId="0" fontId="13" fillId="4" borderId="0" xfId="0" applyFont="1" applyFill="1"/>
    <xf numFmtId="0" fontId="18" fillId="4" borderId="0" xfId="0" applyFont="1" applyFill="1" applyBorder="1"/>
    <xf numFmtId="0" fontId="7" fillId="0" borderId="74" xfId="0" applyFont="1" applyFill="1" applyBorder="1" applyAlignment="1">
      <alignment horizontal="left"/>
    </xf>
    <xf numFmtId="0" fontId="7" fillId="4" borderId="53" xfId="0" applyFont="1" applyFill="1" applyBorder="1" applyAlignment="1">
      <alignment vertical="center"/>
    </xf>
    <xf numFmtId="0" fontId="7" fillId="4" borderId="53" xfId="0" applyFont="1" applyFill="1" applyBorder="1" applyAlignment="1">
      <alignment horizontal="center" vertical="center"/>
    </xf>
    <xf numFmtId="0" fontId="7" fillId="4" borderId="0" xfId="0" applyFont="1" applyFill="1" applyBorder="1" applyAlignment="1">
      <alignment horizontal="center" vertical="center"/>
    </xf>
    <xf numFmtId="0" fontId="14" fillId="4" borderId="37" xfId="0" applyFont="1" applyFill="1" applyBorder="1" applyAlignment="1">
      <alignment horizontal="center" vertical="center"/>
    </xf>
    <xf numFmtId="0" fontId="18" fillId="4" borderId="0" xfId="0" applyFont="1" applyFill="1" applyAlignment="1"/>
    <xf numFmtId="0" fontId="14"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7" fillId="4" borderId="73" xfId="0" applyFont="1" applyFill="1" applyBorder="1" applyAlignment="1">
      <alignment horizontal="center" vertical="center"/>
    </xf>
    <xf numFmtId="0" fontId="7" fillId="4" borderId="74" xfId="0" applyFont="1" applyFill="1" applyBorder="1" applyAlignment="1">
      <alignment horizontal="center" vertical="center"/>
    </xf>
    <xf numFmtId="0" fontId="63" fillId="4" borderId="78" xfId="0" applyFont="1" applyFill="1" applyBorder="1" applyAlignment="1">
      <alignment horizontal="center"/>
    </xf>
    <xf numFmtId="0" fontId="7" fillId="4" borderId="77" xfId="0" applyFont="1" applyFill="1" applyBorder="1" applyAlignment="1">
      <alignment horizontal="center"/>
    </xf>
    <xf numFmtId="0" fontId="7" fillId="4" borderId="84" xfId="0" applyFont="1" applyFill="1" applyBorder="1" applyAlignment="1">
      <alignment horizontal="right"/>
    </xf>
    <xf numFmtId="0" fontId="7" fillId="4" borderId="49" xfId="0" applyFont="1" applyFill="1" applyBorder="1" applyAlignment="1">
      <alignment horizontal="center"/>
    </xf>
    <xf numFmtId="0" fontId="63" fillId="4" borderId="77" xfId="0" applyFont="1" applyFill="1" applyBorder="1" applyAlignment="1"/>
    <xf numFmtId="0" fontId="7" fillId="4" borderId="80" xfId="0" applyFont="1" applyFill="1" applyBorder="1" applyAlignment="1">
      <alignment horizontal="center"/>
    </xf>
    <xf numFmtId="0" fontId="7" fillId="4" borderId="78" xfId="0" applyFont="1" applyFill="1" applyBorder="1" applyAlignment="1">
      <alignment horizontal="center"/>
    </xf>
    <xf numFmtId="9" fontId="7" fillId="4" borderId="77" xfId="0" applyNumberFormat="1" applyFont="1" applyFill="1" applyBorder="1" applyAlignment="1">
      <alignment horizontal="center"/>
    </xf>
    <xf numFmtId="9" fontId="7" fillId="4" borderId="80" xfId="0" applyNumberFormat="1" applyFont="1" applyFill="1" applyBorder="1" applyAlignment="1">
      <alignment horizontal="center"/>
    </xf>
    <xf numFmtId="0" fontId="14" fillId="4" borderId="81" xfId="0" applyFont="1" applyFill="1" applyBorder="1" applyAlignment="1">
      <alignment horizontal="center"/>
    </xf>
    <xf numFmtId="0" fontId="63" fillId="4" borderId="73" xfId="0" applyFont="1" applyFill="1" applyBorder="1" applyAlignment="1">
      <alignment horizontal="center" vertical="center"/>
    </xf>
    <xf numFmtId="0" fontId="63" fillId="4" borderId="73" xfId="0" applyFont="1" applyFill="1" applyBorder="1" applyAlignment="1">
      <alignment vertical="center"/>
    </xf>
    <xf numFmtId="0" fontId="15" fillId="4" borderId="0" xfId="0" applyFont="1" applyFill="1" applyAlignment="1">
      <alignment horizontal="center"/>
    </xf>
    <xf numFmtId="0" fontId="15" fillId="4" borderId="0" xfId="0" applyFont="1" applyFill="1" applyBorder="1" applyAlignment="1">
      <alignment horizontal="center"/>
    </xf>
    <xf numFmtId="0" fontId="67" fillId="4" borderId="0" xfId="0" applyFont="1" applyFill="1" applyAlignment="1"/>
    <xf numFmtId="0" fontId="18" fillId="4" borderId="0" xfId="0" applyFont="1" applyFill="1" applyAlignment="1">
      <alignment horizontal="center"/>
    </xf>
    <xf numFmtId="0" fontId="14" fillId="31" borderId="77" xfId="0" applyFont="1" applyFill="1" applyBorder="1" applyAlignment="1">
      <alignment horizontal="center"/>
    </xf>
    <xf numFmtId="3" fontId="63" fillId="17" borderId="78" xfId="0" applyNumberFormat="1" applyFont="1" applyFill="1" applyBorder="1" applyAlignment="1">
      <alignment horizontal="center"/>
    </xf>
    <xf numFmtId="0" fontId="14" fillId="17" borderId="77" xfId="0" applyFont="1" applyFill="1" applyBorder="1" applyAlignment="1">
      <alignment horizontal="center"/>
    </xf>
    <xf numFmtId="0" fontId="7" fillId="17" borderId="77" xfId="0" applyFont="1" applyFill="1" applyBorder="1" applyAlignment="1">
      <alignment horizontal="center"/>
    </xf>
    <xf numFmtId="3" fontId="7" fillId="17" borderId="84" xfId="0" applyNumberFormat="1" applyFont="1" applyFill="1" applyBorder="1" applyAlignment="1">
      <alignment horizontal="center"/>
    </xf>
    <xf numFmtId="3" fontId="14" fillId="17" borderId="73" xfId="0" applyNumberFormat="1" applyFont="1" applyFill="1" applyBorder="1" applyAlignment="1">
      <alignment horizontal="center"/>
    </xf>
    <xf numFmtId="3" fontId="14" fillId="17" borderId="77" xfId="0" applyNumberFormat="1" applyFont="1" applyFill="1" applyBorder="1" applyAlignment="1">
      <alignment horizontal="center"/>
    </xf>
    <xf numFmtId="3" fontId="14" fillId="17" borderId="80" xfId="0" applyNumberFormat="1" applyFont="1" applyFill="1" applyBorder="1" applyAlignment="1">
      <alignment horizontal="center"/>
    </xf>
    <xf numFmtId="3" fontId="14" fillId="17" borderId="78" xfId="0" applyNumberFormat="1" applyFont="1" applyFill="1" applyBorder="1" applyAlignment="1">
      <alignment horizontal="center"/>
    </xf>
    <xf numFmtId="3" fontId="7" fillId="17" borderId="77" xfId="0" applyNumberFormat="1" applyFont="1" applyFill="1" applyBorder="1" applyAlignment="1">
      <alignment horizontal="center"/>
    </xf>
    <xf numFmtId="3" fontId="14" fillId="17" borderId="77" xfId="0" applyNumberFormat="1" applyFont="1" applyFill="1" applyBorder="1" applyAlignment="1">
      <alignment horizontal="right"/>
    </xf>
    <xf numFmtId="3" fontId="14" fillId="17" borderId="84" xfId="0" applyNumberFormat="1" applyFont="1" applyFill="1" applyBorder="1" applyAlignment="1">
      <alignment horizontal="right"/>
    </xf>
    <xf numFmtId="0" fontId="7" fillId="17" borderId="84" xfId="0" applyFont="1" applyFill="1" applyBorder="1" applyAlignment="1">
      <alignment horizontal="right"/>
    </xf>
    <xf numFmtId="0" fontId="7" fillId="17" borderId="11" xfId="0" applyFont="1" applyFill="1" applyBorder="1" applyAlignment="1">
      <alignment horizontal="center"/>
    </xf>
    <xf numFmtId="0" fontId="7" fillId="17" borderId="80" xfId="0" applyFont="1" applyFill="1" applyBorder="1" applyAlignment="1">
      <alignment horizontal="center"/>
    </xf>
    <xf numFmtId="0" fontId="14" fillId="17" borderId="75" xfId="0" applyFont="1" applyFill="1" applyBorder="1" applyAlignment="1">
      <alignment horizontal="center"/>
    </xf>
    <xf numFmtId="0" fontId="14" fillId="17" borderId="80" xfId="0" applyFont="1" applyFill="1" applyBorder="1" applyAlignment="1">
      <alignment horizontal="center"/>
    </xf>
    <xf numFmtId="0" fontId="7" fillId="31" borderId="78" xfId="0" applyFont="1" applyFill="1" applyBorder="1" applyAlignment="1">
      <alignment horizontal="center"/>
    </xf>
    <xf numFmtId="9" fontId="7" fillId="31" borderId="77" xfId="0" applyNumberFormat="1" applyFont="1" applyFill="1" applyBorder="1" applyAlignment="1">
      <alignment horizontal="center"/>
    </xf>
    <xf numFmtId="9" fontId="143" fillId="31" borderId="77" xfId="0" applyNumberFormat="1" applyFont="1" applyFill="1" applyBorder="1" applyAlignment="1">
      <alignment horizontal="center"/>
    </xf>
    <xf numFmtId="0" fontId="63" fillId="31" borderId="78" xfId="0" applyFont="1" applyFill="1" applyBorder="1" applyAlignment="1">
      <alignment horizontal="center"/>
    </xf>
    <xf numFmtId="0" fontId="63" fillId="31" borderId="77" xfId="0" applyFont="1" applyFill="1" applyBorder="1" applyAlignment="1"/>
    <xf numFmtId="0" fontId="63" fillId="31" borderId="86" xfId="0" applyFont="1" applyFill="1" applyBorder="1" applyAlignment="1">
      <alignment horizontal="center"/>
    </xf>
    <xf numFmtId="0" fontId="63" fillId="31" borderId="77" xfId="0" applyFont="1" applyFill="1" applyBorder="1" applyAlignment="1">
      <alignment horizontal="center"/>
    </xf>
    <xf numFmtId="3" fontId="63" fillId="31" borderId="35" xfId="0" applyNumberFormat="1" applyFont="1" applyFill="1" applyBorder="1" applyAlignment="1">
      <alignment horizontal="center"/>
    </xf>
    <xf numFmtId="0" fontId="14" fillId="31" borderId="84" xfId="0" applyFont="1" applyFill="1" applyBorder="1" applyAlignment="1">
      <alignment horizontal="center"/>
    </xf>
    <xf numFmtId="3" fontId="14" fillId="31" borderId="87" xfId="0" applyNumberFormat="1" applyFont="1" applyFill="1" applyBorder="1" applyAlignment="1">
      <alignment horizontal="center"/>
    </xf>
    <xf numFmtId="0" fontId="14" fillId="31" borderId="78" xfId="0" applyFont="1" applyFill="1" applyBorder="1" applyAlignment="1">
      <alignment horizontal="center"/>
    </xf>
    <xf numFmtId="3" fontId="14" fillId="31" borderId="86" xfId="0" applyNumberFormat="1" applyFont="1" applyFill="1" applyBorder="1" applyAlignment="1">
      <alignment horizontal="center"/>
    </xf>
    <xf numFmtId="3" fontId="14" fillId="31" borderId="35" xfId="0" applyNumberFormat="1" applyFont="1" applyFill="1" applyBorder="1" applyAlignment="1">
      <alignment horizontal="center"/>
    </xf>
    <xf numFmtId="0" fontId="14" fillId="38" borderId="81" xfId="0" applyFont="1" applyFill="1" applyBorder="1" applyAlignment="1">
      <alignment horizontal="center"/>
    </xf>
    <xf numFmtId="0" fontId="14" fillId="38" borderId="3" xfId="0" applyFont="1" applyFill="1" applyBorder="1" applyAlignment="1">
      <alignment horizontal="center"/>
    </xf>
    <xf numFmtId="3" fontId="14" fillId="38" borderId="81" xfId="0" applyNumberFormat="1" applyFont="1" applyFill="1" applyBorder="1" applyAlignment="1">
      <alignment horizontal="center"/>
    </xf>
    <xf numFmtId="0" fontId="14" fillId="38" borderId="74" xfId="0" applyFont="1" applyFill="1" applyBorder="1" applyAlignment="1">
      <alignment horizontal="center"/>
    </xf>
    <xf numFmtId="0" fontId="14" fillId="38" borderId="71" xfId="0" applyFont="1" applyFill="1" applyBorder="1" applyAlignment="1">
      <alignment horizontal="center"/>
    </xf>
    <xf numFmtId="3" fontId="144" fillId="17" borderId="77" xfId="0" applyNumberFormat="1" applyFont="1" applyFill="1" applyBorder="1" applyAlignment="1">
      <alignment horizontal="center"/>
    </xf>
    <xf numFmtId="3" fontId="144" fillId="17" borderId="77" xfId="0" applyNumberFormat="1" applyFont="1" applyFill="1" applyBorder="1" applyAlignment="1">
      <alignment horizontal="right"/>
    </xf>
    <xf numFmtId="3" fontId="145" fillId="38" borderId="81" xfId="0" applyNumberFormat="1" applyFont="1" applyFill="1" applyBorder="1" applyAlignment="1">
      <alignment horizontal="right"/>
    </xf>
    <xf numFmtId="0" fontId="144" fillId="17" borderId="35" xfId="0" applyFont="1" applyFill="1" applyBorder="1" applyAlignment="1">
      <alignment horizontal="center"/>
    </xf>
    <xf numFmtId="0" fontId="144" fillId="17" borderId="77" xfId="0" applyFont="1" applyFill="1" applyBorder="1" applyAlignment="1">
      <alignment horizontal="center"/>
    </xf>
    <xf numFmtId="0" fontId="145" fillId="17" borderId="75" xfId="0" applyFont="1" applyFill="1" applyBorder="1" applyAlignment="1">
      <alignment horizontal="center"/>
    </xf>
    <xf numFmtId="0" fontId="145" fillId="17" borderId="21" xfId="0" applyFont="1" applyFill="1" applyBorder="1" applyAlignment="1">
      <alignment horizontal="center"/>
    </xf>
    <xf numFmtId="0" fontId="145" fillId="17" borderId="77" xfId="0" applyFont="1" applyFill="1" applyBorder="1" applyAlignment="1">
      <alignment horizontal="center"/>
    </xf>
    <xf numFmtId="0" fontId="145" fillId="17" borderId="35" xfId="0" applyFont="1" applyFill="1" applyBorder="1" applyAlignment="1">
      <alignment horizontal="center"/>
    </xf>
    <xf numFmtId="3" fontId="145" fillId="17" borderId="35" xfId="0" applyNumberFormat="1" applyFont="1" applyFill="1" applyBorder="1" applyAlignment="1">
      <alignment horizontal="center"/>
    </xf>
    <xf numFmtId="0" fontId="145" fillId="17" borderId="80" xfId="0" applyFont="1" applyFill="1" applyBorder="1" applyAlignment="1">
      <alignment horizontal="center"/>
    </xf>
    <xf numFmtId="3" fontId="145" fillId="17" borderId="30" xfId="0" applyNumberFormat="1" applyFont="1" applyFill="1" applyBorder="1" applyAlignment="1">
      <alignment horizontal="center"/>
    </xf>
    <xf numFmtId="3" fontId="145" fillId="17" borderId="77" xfId="0" applyNumberFormat="1" applyFont="1" applyFill="1" applyBorder="1" applyAlignment="1">
      <alignment horizontal="right"/>
    </xf>
    <xf numFmtId="3" fontId="145" fillId="17" borderId="84" xfId="0" applyNumberFormat="1" applyFont="1" applyFill="1" applyBorder="1" applyAlignment="1">
      <alignment horizontal="right"/>
    </xf>
    <xf numFmtId="3" fontId="145" fillId="17" borderId="75" xfId="0" applyNumberFormat="1" applyFont="1" applyFill="1" applyBorder="1" applyAlignment="1">
      <alignment horizontal="right"/>
    </xf>
    <xf numFmtId="3" fontId="145" fillId="17" borderId="80" xfId="0" applyNumberFormat="1" applyFont="1" applyFill="1" applyBorder="1" applyAlignment="1">
      <alignment horizontal="right"/>
    </xf>
    <xf numFmtId="0" fontId="62" fillId="4" borderId="0" xfId="0" applyFont="1" applyFill="1"/>
    <xf numFmtId="0" fontId="7" fillId="4" borderId="53" xfId="0" applyFont="1" applyFill="1" applyBorder="1"/>
    <xf numFmtId="0" fontId="10" fillId="4" borderId="0" xfId="0" applyFont="1" applyFill="1" applyBorder="1" applyAlignment="1">
      <alignment horizontal="center" vertical="center"/>
    </xf>
    <xf numFmtId="0" fontId="0" fillId="17" borderId="72" xfId="0" applyFill="1" applyBorder="1"/>
    <xf numFmtId="9" fontId="7" fillId="17" borderId="77" xfId="0" applyNumberFormat="1" applyFont="1" applyFill="1" applyBorder="1"/>
    <xf numFmtId="9" fontId="7" fillId="17" borderId="84" xfId="0" applyNumberFormat="1" applyFont="1" applyFill="1" applyBorder="1"/>
    <xf numFmtId="0" fontId="63" fillId="17" borderId="80" xfId="0" applyFont="1" applyFill="1" applyBorder="1" applyAlignment="1">
      <alignment horizontal="center"/>
    </xf>
    <xf numFmtId="3" fontId="7" fillId="17" borderId="86" xfId="0" applyNumberFormat="1" applyFont="1" applyFill="1" applyBorder="1" applyAlignment="1">
      <alignment horizontal="right"/>
    </xf>
    <xf numFmtId="3" fontId="63" fillId="17" borderId="37" xfId="0" applyNumberFormat="1" applyFont="1" applyFill="1" applyBorder="1" applyAlignment="1">
      <alignment horizontal="right"/>
    </xf>
    <xf numFmtId="3" fontId="7" fillId="17" borderId="87" xfId="0" applyNumberFormat="1" applyFont="1" applyFill="1" applyBorder="1" applyAlignment="1">
      <alignment horizontal="right"/>
    </xf>
    <xf numFmtId="0" fontId="7" fillId="17" borderId="21" xfId="0" applyFont="1" applyFill="1" applyBorder="1" applyAlignment="1">
      <alignment horizontal="right"/>
    </xf>
    <xf numFmtId="0" fontId="7" fillId="17" borderId="35" xfId="0" applyFont="1" applyFill="1" applyBorder="1" applyAlignment="1">
      <alignment horizontal="right"/>
    </xf>
    <xf numFmtId="0" fontId="7" fillId="17" borderId="87" xfId="0" applyFont="1" applyFill="1" applyBorder="1" applyAlignment="1">
      <alignment horizontal="right"/>
    </xf>
    <xf numFmtId="0" fontId="7" fillId="26" borderId="75" xfId="0" applyFont="1" applyFill="1" applyBorder="1"/>
    <xf numFmtId="0" fontId="7" fillId="26" borderId="77" xfId="0" applyFont="1" applyFill="1" applyBorder="1"/>
    <xf numFmtId="0" fontId="7" fillId="26" borderId="78" xfId="0" applyFont="1" applyFill="1" applyBorder="1"/>
    <xf numFmtId="0" fontId="7" fillId="26" borderId="84" xfId="0" applyFont="1" applyFill="1" applyBorder="1"/>
    <xf numFmtId="3" fontId="7" fillId="17" borderId="78" xfId="0" applyNumberFormat="1" applyFont="1" applyFill="1" applyBorder="1" applyAlignment="1">
      <alignment horizontal="right"/>
    </xf>
    <xf numFmtId="3" fontId="63" fillId="17" borderId="78" xfId="0" applyNumberFormat="1" applyFont="1" applyFill="1" applyBorder="1" applyAlignment="1">
      <alignment horizontal="right"/>
    </xf>
    <xf numFmtId="0" fontId="14" fillId="4" borderId="0" xfId="0" applyFont="1" applyFill="1" applyBorder="1" applyAlignment="1">
      <alignment horizontal="center"/>
    </xf>
    <xf numFmtId="9" fontId="7" fillId="4" borderId="0" xfId="0" applyNumberFormat="1" applyFont="1" applyFill="1" applyBorder="1"/>
    <xf numFmtId="0" fontId="7" fillId="4" borderId="73" xfId="0" applyFont="1" applyFill="1" applyBorder="1" applyAlignment="1">
      <alignment vertical="center"/>
    </xf>
    <xf numFmtId="0" fontId="7" fillId="4" borderId="73" xfId="0" applyFont="1" applyFill="1" applyBorder="1"/>
    <xf numFmtId="0" fontId="14" fillId="4" borderId="73" xfId="0" applyFont="1" applyFill="1" applyBorder="1" applyAlignment="1">
      <alignment horizontal="center" vertical="center"/>
    </xf>
    <xf numFmtId="0" fontId="7" fillId="4" borderId="37" xfId="0" applyFont="1" applyFill="1" applyBorder="1"/>
    <xf numFmtId="0" fontId="63" fillId="4" borderId="0" xfId="0" applyFont="1" applyFill="1"/>
    <xf numFmtId="3" fontId="15" fillId="17" borderId="75" xfId="0" applyNumberFormat="1" applyFont="1" applyFill="1" applyBorder="1" applyAlignment="1">
      <alignment horizontal="right"/>
    </xf>
    <xf numFmtId="0" fontId="15" fillId="17" borderId="77" xfId="0" applyFont="1" applyFill="1" applyBorder="1" applyAlignment="1">
      <alignment horizontal="right"/>
    </xf>
    <xf numFmtId="0" fontId="15" fillId="17" borderId="75" xfId="0" applyFont="1" applyFill="1" applyBorder="1" applyAlignment="1">
      <alignment horizontal="right"/>
    </xf>
    <xf numFmtId="0" fontId="15" fillId="17" borderId="80" xfId="0" applyFont="1" applyFill="1" applyBorder="1" applyAlignment="1">
      <alignment horizontal="right"/>
    </xf>
    <xf numFmtId="3" fontId="15" fillId="17" borderId="77" xfId="0" applyNumberFormat="1" applyFont="1" applyFill="1" applyBorder="1" applyAlignment="1">
      <alignment horizontal="right"/>
    </xf>
    <xf numFmtId="0" fontId="75" fillId="17" borderId="84" xfId="0" applyFont="1" applyFill="1" applyBorder="1" applyAlignment="1">
      <alignment horizontal="right"/>
    </xf>
    <xf numFmtId="0" fontId="15" fillId="17" borderId="84" xfId="0" applyFont="1" applyFill="1" applyBorder="1" applyAlignment="1">
      <alignment horizontal="right"/>
    </xf>
    <xf numFmtId="3" fontId="15" fillId="17" borderId="84" xfId="0" applyNumberFormat="1" applyFont="1" applyFill="1" applyBorder="1" applyAlignment="1">
      <alignment horizontal="right"/>
    </xf>
    <xf numFmtId="0" fontId="75" fillId="17" borderId="30" xfId="0" applyFont="1" applyFill="1" applyBorder="1" applyAlignment="1">
      <alignment horizontal="right"/>
    </xf>
    <xf numFmtId="0" fontId="75" fillId="17" borderId="40" xfId="0" applyFont="1" applyFill="1" applyBorder="1" applyAlignment="1">
      <alignment horizontal="right"/>
    </xf>
    <xf numFmtId="3" fontId="75" fillId="17" borderId="80" xfId="0" applyNumberFormat="1" applyFont="1" applyFill="1" applyBorder="1" applyAlignment="1">
      <alignment horizontal="right"/>
    </xf>
    <xf numFmtId="3" fontId="75" fillId="17" borderId="84" xfId="0" applyNumberFormat="1" applyFont="1" applyFill="1" applyBorder="1" applyAlignment="1">
      <alignment horizontal="right"/>
    </xf>
    <xf numFmtId="0" fontId="15" fillId="17" borderId="78" xfId="0" applyFont="1" applyFill="1" applyBorder="1" applyAlignment="1">
      <alignment horizontal="right"/>
    </xf>
    <xf numFmtId="0" fontId="15" fillId="26" borderId="75" xfId="0" applyFont="1" applyFill="1" applyBorder="1" applyAlignment="1">
      <alignment horizontal="right"/>
    </xf>
    <xf numFmtId="3" fontId="15" fillId="26" borderId="75" xfId="0" applyNumberFormat="1" applyFont="1" applyFill="1" applyBorder="1" applyAlignment="1">
      <alignment horizontal="right"/>
    </xf>
    <xf numFmtId="0" fontId="15" fillId="26" borderId="37" xfId="0" applyFont="1" applyFill="1" applyBorder="1" applyAlignment="1">
      <alignment horizontal="right"/>
    </xf>
    <xf numFmtId="0" fontId="15" fillId="26" borderId="0" xfId="0" applyFont="1" applyFill="1" applyBorder="1" applyAlignment="1">
      <alignment horizontal="right"/>
    </xf>
    <xf numFmtId="3" fontId="15" fillId="26" borderId="73" xfId="0" applyNumberFormat="1" applyFont="1" applyFill="1" applyBorder="1" applyAlignment="1">
      <alignment horizontal="right"/>
    </xf>
    <xf numFmtId="0" fontId="15" fillId="26" borderId="77" xfId="0" applyFont="1" applyFill="1" applyBorder="1" applyAlignment="1">
      <alignment horizontal="right"/>
    </xf>
    <xf numFmtId="0" fontId="51" fillId="20" borderId="0" xfId="0" applyFont="1" applyFill="1" applyBorder="1"/>
    <xf numFmtId="0" fontId="0" fillId="20" borderId="0" xfId="0" applyFill="1"/>
    <xf numFmtId="0" fontId="15" fillId="20" borderId="0" xfId="0" applyFont="1" applyFill="1"/>
    <xf numFmtId="0" fontId="24" fillId="4" borderId="0" xfId="0" applyFont="1" applyFill="1" applyBorder="1"/>
    <xf numFmtId="0" fontId="15" fillId="4" borderId="0" xfId="0" applyFont="1" applyFill="1" applyBorder="1" applyAlignment="1">
      <alignment horizontal="right"/>
    </xf>
    <xf numFmtId="0" fontId="75" fillId="4" borderId="0" xfId="0" applyFont="1" applyFill="1" applyBorder="1" applyAlignment="1">
      <alignment horizontal="right"/>
    </xf>
    <xf numFmtId="0" fontId="24" fillId="4" borderId="0" xfId="0" applyFont="1" applyFill="1" applyBorder="1" applyAlignment="1">
      <alignment horizontal="right"/>
    </xf>
    <xf numFmtId="4" fontId="0" fillId="4" borderId="0" xfId="0" applyNumberFormat="1" applyFill="1"/>
    <xf numFmtId="3" fontId="75" fillId="17" borderId="75" xfId="0" applyNumberFormat="1" applyFont="1" applyFill="1" applyBorder="1" applyAlignment="1">
      <alignment horizontal="right"/>
    </xf>
    <xf numFmtId="0" fontId="15" fillId="17" borderId="75" xfId="0" applyFont="1" applyFill="1" applyBorder="1" applyAlignment="1">
      <alignment horizontal="left" vertical="justify"/>
    </xf>
    <xf numFmtId="0" fontId="15" fillId="17" borderId="80" xfId="0" applyFont="1" applyFill="1" applyBorder="1" applyAlignment="1">
      <alignment horizontal="center" vertical="justify"/>
    </xf>
    <xf numFmtId="0" fontId="15" fillId="17" borderId="74" xfId="0" applyFont="1" applyFill="1" applyBorder="1" applyAlignment="1">
      <alignment horizontal="center" vertical="justify"/>
    </xf>
    <xf numFmtId="3" fontId="15" fillId="17" borderId="49" xfId="0" applyNumberFormat="1" applyFont="1" applyFill="1" applyBorder="1" applyAlignment="1">
      <alignment horizontal="right"/>
    </xf>
    <xf numFmtId="3" fontId="15" fillId="17" borderId="38" xfId="0" applyNumberFormat="1" applyFont="1" applyFill="1" applyBorder="1" applyAlignment="1">
      <alignment horizontal="right"/>
    </xf>
    <xf numFmtId="3" fontId="75" fillId="17" borderId="49" xfId="0" applyNumberFormat="1" applyFont="1" applyFill="1" applyBorder="1" applyAlignment="1">
      <alignment horizontal="right"/>
    </xf>
    <xf numFmtId="3" fontId="15" fillId="17" borderId="40" xfId="0" applyNumberFormat="1" applyFont="1" applyFill="1" applyBorder="1" applyAlignment="1">
      <alignment horizontal="right"/>
    </xf>
    <xf numFmtId="3" fontId="15" fillId="17" borderId="40" xfId="0" applyNumberFormat="1" applyFont="1" applyFill="1" applyBorder="1" applyAlignment="1" applyProtection="1">
      <alignment horizontal="right" vertical="top"/>
    </xf>
    <xf numFmtId="0" fontId="146" fillId="17" borderId="78" xfId="0" applyFont="1" applyFill="1" applyBorder="1" applyAlignment="1">
      <alignment horizontal="right" vertical="center"/>
    </xf>
    <xf numFmtId="0" fontId="146" fillId="17" borderId="77" xfId="0" applyFont="1" applyFill="1" applyBorder="1" applyAlignment="1">
      <alignment horizontal="right" vertical="center"/>
    </xf>
    <xf numFmtId="0" fontId="146" fillId="17" borderId="77" xfId="0" applyFont="1" applyFill="1" applyBorder="1" applyAlignment="1">
      <alignment horizontal="right"/>
    </xf>
    <xf numFmtId="0" fontId="146" fillId="17" borderId="80" xfId="0" applyFont="1" applyFill="1" applyBorder="1" applyAlignment="1">
      <alignment horizontal="right"/>
    </xf>
    <xf numFmtId="3" fontId="146" fillId="17" borderId="75" xfId="0" applyNumberFormat="1" applyFont="1" applyFill="1" applyBorder="1" applyAlignment="1">
      <alignment horizontal="right"/>
    </xf>
    <xf numFmtId="3" fontId="146" fillId="17" borderId="77" xfId="0" applyNumberFormat="1" applyFont="1" applyFill="1" applyBorder="1" applyAlignment="1">
      <alignment horizontal="right"/>
    </xf>
    <xf numFmtId="3" fontId="146" fillId="17" borderId="80" xfId="0" applyNumberFormat="1" applyFont="1" applyFill="1" applyBorder="1" applyAlignment="1">
      <alignment horizontal="right"/>
    </xf>
    <xf numFmtId="3" fontId="146" fillId="17" borderId="84" xfId="0" applyNumberFormat="1" applyFont="1" applyFill="1" applyBorder="1" applyAlignment="1" applyProtection="1">
      <alignment horizontal="right" vertical="top"/>
    </xf>
    <xf numFmtId="3" fontId="147" fillId="25" borderId="81" xfId="0" applyNumberFormat="1" applyFont="1" applyFill="1" applyBorder="1" applyAlignment="1">
      <alignment horizontal="right"/>
    </xf>
    <xf numFmtId="0" fontId="147" fillId="25" borderId="81" xfId="0" applyFont="1" applyFill="1" applyBorder="1" applyAlignment="1">
      <alignment horizontal="right"/>
    </xf>
    <xf numFmtId="3" fontId="75" fillId="25" borderId="74" xfId="0" applyNumberFormat="1" applyFont="1" applyFill="1" applyBorder="1" applyAlignment="1">
      <alignment horizontal="center"/>
    </xf>
    <xf numFmtId="0" fontId="15" fillId="4" borderId="51" xfId="0" applyFont="1" applyFill="1" applyBorder="1" applyAlignment="1">
      <alignment horizontal="center" vertical="justify"/>
    </xf>
    <xf numFmtId="0" fontId="15" fillId="4" borderId="72" xfId="0" applyFont="1" applyFill="1" applyBorder="1" applyAlignment="1">
      <alignment horizontal="left" vertical="justify"/>
    </xf>
    <xf numFmtId="0" fontId="15" fillId="4" borderId="53" xfId="0" applyFont="1" applyFill="1" applyBorder="1" applyAlignment="1">
      <alignment horizontal="center" vertical="justify"/>
    </xf>
    <xf numFmtId="0" fontId="15" fillId="4" borderId="73" xfId="0" applyFont="1" applyFill="1" applyBorder="1" applyAlignment="1">
      <alignment horizontal="left" vertical="justify"/>
    </xf>
    <xf numFmtId="0" fontId="15" fillId="4" borderId="74" xfId="0" applyFont="1" applyFill="1" applyBorder="1" applyAlignment="1">
      <alignment horizontal="left" vertical="justify"/>
    </xf>
    <xf numFmtId="9" fontId="15" fillId="36" borderId="86" xfId="0" applyNumberFormat="1" applyFont="1" applyFill="1" applyBorder="1" applyAlignment="1">
      <alignment horizontal="center" vertical="justify"/>
    </xf>
    <xf numFmtId="9" fontId="55" fillId="36" borderId="35" xfId="0" applyNumberFormat="1" applyFont="1" applyFill="1" applyBorder="1" applyAlignment="1">
      <alignment horizontal="center" vertical="justify"/>
    </xf>
    <xf numFmtId="9" fontId="15" fillId="36" borderId="35" xfId="0" applyNumberFormat="1" applyFont="1" applyFill="1" applyBorder="1" applyAlignment="1">
      <alignment horizontal="center" vertical="justify"/>
    </xf>
    <xf numFmtId="0" fontId="15" fillId="36" borderId="35" xfId="0" applyFont="1" applyFill="1" applyBorder="1" applyAlignment="1">
      <alignment horizontal="center"/>
    </xf>
    <xf numFmtId="9" fontId="15" fillId="36" borderId="35" xfId="0" applyNumberFormat="1" applyFont="1" applyFill="1" applyBorder="1" applyAlignment="1">
      <alignment horizontal="center"/>
    </xf>
    <xf numFmtId="9" fontId="15" fillId="36" borderId="21" xfId="0" applyNumberFormat="1" applyFont="1" applyFill="1" applyBorder="1" applyAlignment="1">
      <alignment horizontal="center" vertical="justify"/>
    </xf>
    <xf numFmtId="0" fontId="15" fillId="36" borderId="35" xfId="0" applyFont="1" applyFill="1" applyBorder="1" applyAlignment="1">
      <alignment horizontal="center" vertical="justify"/>
    </xf>
    <xf numFmtId="0" fontId="0" fillId="36" borderId="87" xfId="0" applyFill="1" applyBorder="1" applyAlignment="1">
      <alignment horizontal="center"/>
    </xf>
    <xf numFmtId="9" fontId="15" fillId="36" borderId="71" xfId="0" applyNumberFormat="1" applyFont="1" applyFill="1" applyBorder="1" applyAlignment="1">
      <alignment horizontal="center" vertical="justify"/>
    </xf>
    <xf numFmtId="0" fontId="15" fillId="4" borderId="90" xfId="0" applyFont="1" applyFill="1" applyBorder="1" applyAlignment="1">
      <alignment horizontal="center" vertical="justify"/>
    </xf>
    <xf numFmtId="0" fontId="24" fillId="4" borderId="0" xfId="0" applyFont="1" applyFill="1"/>
    <xf numFmtId="0" fontId="14" fillId="4" borderId="0" xfId="0" applyFont="1" applyFill="1" applyBorder="1" applyAlignment="1">
      <alignment vertical="center"/>
    </xf>
    <xf numFmtId="0" fontId="14" fillId="4" borderId="37" xfId="0" applyFont="1" applyFill="1" applyBorder="1" applyAlignment="1">
      <alignment vertical="center"/>
    </xf>
    <xf numFmtId="0" fontId="14" fillId="4" borderId="37" xfId="0" applyFont="1" applyFill="1" applyBorder="1" applyAlignment="1">
      <alignment horizontal="right" vertical="center"/>
    </xf>
    <xf numFmtId="0" fontId="14" fillId="4" borderId="30" xfId="0" applyFont="1" applyFill="1" applyBorder="1" applyAlignment="1">
      <alignment horizontal="right" vertical="center"/>
    </xf>
    <xf numFmtId="0" fontId="14" fillId="4" borderId="21" xfId="0" applyFont="1" applyFill="1" applyBorder="1" applyAlignment="1">
      <alignment horizontal="right" vertical="center"/>
    </xf>
    <xf numFmtId="0" fontId="11" fillId="4" borderId="0" xfId="0" applyFont="1" applyFill="1" applyBorder="1" applyAlignment="1">
      <alignment horizontal="center" vertical="center"/>
    </xf>
    <xf numFmtId="0" fontId="7" fillId="4" borderId="37" xfId="0" applyFont="1" applyFill="1" applyBorder="1" applyAlignment="1">
      <alignment horizontal="right"/>
    </xf>
    <xf numFmtId="0" fontId="7" fillId="4" borderId="53" xfId="0" applyFont="1" applyFill="1" applyBorder="1" applyAlignment="1">
      <alignment horizontal="right"/>
    </xf>
    <xf numFmtId="3" fontId="7" fillId="17" borderId="72" xfId="0" applyNumberFormat="1" applyFont="1" applyFill="1" applyBorder="1" applyAlignment="1">
      <alignment horizontal="right" vertical="center"/>
    </xf>
    <xf numFmtId="3" fontId="7" fillId="17" borderId="75" xfId="0" applyNumberFormat="1" applyFont="1" applyFill="1" applyBorder="1" applyAlignment="1">
      <alignment horizontal="right"/>
    </xf>
    <xf numFmtId="3" fontId="7" fillId="17" borderId="80" xfId="0" applyNumberFormat="1" applyFont="1" applyFill="1" applyBorder="1" applyAlignment="1">
      <alignment horizontal="right"/>
    </xf>
    <xf numFmtId="3" fontId="7" fillId="36" borderId="72" xfId="0" applyNumberFormat="1" applyFont="1" applyFill="1" applyBorder="1" applyAlignment="1">
      <alignment horizontal="right" vertical="center"/>
    </xf>
    <xf numFmtId="3" fontId="7" fillId="36" borderId="77" xfId="0" applyNumberFormat="1" applyFont="1" applyFill="1" applyBorder="1" applyAlignment="1">
      <alignment horizontal="right"/>
    </xf>
    <xf numFmtId="3" fontId="7" fillId="36" borderId="84" xfId="0" applyNumberFormat="1" applyFont="1" applyFill="1" applyBorder="1" applyAlignment="1">
      <alignment horizontal="right"/>
    </xf>
    <xf numFmtId="0" fontId="7" fillId="17" borderId="72" xfId="0" applyFont="1" applyFill="1" applyBorder="1" applyAlignment="1">
      <alignment horizontal="right" vertical="center"/>
    </xf>
    <xf numFmtId="0" fontId="7" fillId="17" borderId="80" xfId="0" applyFont="1" applyFill="1" applyBorder="1" applyAlignment="1">
      <alignment horizontal="right"/>
    </xf>
    <xf numFmtId="9" fontId="7" fillId="17" borderId="75" xfId="0" applyNumberFormat="1" applyFont="1" applyFill="1" applyBorder="1" applyAlignment="1">
      <alignment horizontal="right"/>
    </xf>
    <xf numFmtId="9" fontId="7" fillId="17" borderId="77" xfId="0" applyNumberFormat="1" applyFont="1" applyFill="1" applyBorder="1" applyAlignment="1">
      <alignment horizontal="right"/>
    </xf>
    <xf numFmtId="0" fontId="7" fillId="17" borderId="75" xfId="0" applyFont="1" applyFill="1" applyBorder="1" applyAlignment="1">
      <alignment horizontal="right"/>
    </xf>
    <xf numFmtId="0" fontId="7" fillId="17" borderId="77" xfId="0" applyFont="1" applyFill="1" applyBorder="1" applyAlignment="1">
      <alignment horizontal="right"/>
    </xf>
    <xf numFmtId="43" fontId="7" fillId="36" borderId="37" xfId="1" applyFont="1" applyFill="1" applyBorder="1" applyAlignment="1">
      <alignment horizontal="right" vertical="center"/>
    </xf>
    <xf numFmtId="43" fontId="7" fillId="36" borderId="35" xfId="1" applyFont="1" applyFill="1" applyBorder="1" applyAlignment="1">
      <alignment horizontal="right" vertical="center"/>
    </xf>
    <xf numFmtId="0" fontId="7" fillId="36" borderId="35" xfId="0" applyFont="1" applyFill="1" applyBorder="1" applyAlignment="1">
      <alignment horizontal="right" vertical="center"/>
    </xf>
    <xf numFmtId="0" fontId="7" fillId="36" borderId="72" xfId="0" applyFont="1" applyFill="1" applyBorder="1" applyAlignment="1">
      <alignment horizontal="right" vertical="center"/>
    </xf>
    <xf numFmtId="3" fontId="7" fillId="36" borderId="75" xfId="0" applyNumberFormat="1" applyFont="1" applyFill="1" applyBorder="1" applyAlignment="1">
      <alignment horizontal="right"/>
    </xf>
    <xf numFmtId="0" fontId="7" fillId="36" borderId="80" xfId="0" applyFont="1" applyFill="1" applyBorder="1" applyAlignment="1">
      <alignment horizontal="right"/>
    </xf>
    <xf numFmtId="0" fontId="7" fillId="36" borderId="0" xfId="0" applyFont="1" applyFill="1" applyBorder="1" applyAlignment="1">
      <alignment horizontal="right" vertical="center"/>
    </xf>
    <xf numFmtId="3" fontId="7" fillId="36" borderId="35" xfId="0" applyNumberFormat="1" applyFont="1" applyFill="1" applyBorder="1" applyAlignment="1">
      <alignment horizontal="right"/>
    </xf>
    <xf numFmtId="0" fontId="60" fillId="4" borderId="0" xfId="0" applyFont="1" applyFill="1" applyAlignment="1">
      <alignment horizontal="center"/>
    </xf>
    <xf numFmtId="0" fontId="13" fillId="4" borderId="0" xfId="0" applyFont="1" applyFill="1" applyBorder="1"/>
    <xf numFmtId="0" fontId="77" fillId="4" borderId="0" xfId="0" applyFont="1" applyFill="1" applyBorder="1" applyAlignment="1">
      <alignment vertical="justify"/>
    </xf>
    <xf numFmtId="173" fontId="0" fillId="4" borderId="0" xfId="0" applyNumberFormat="1" applyFill="1"/>
    <xf numFmtId="174" fontId="0" fillId="4" borderId="0" xfId="0" applyNumberFormat="1" applyFill="1"/>
    <xf numFmtId="2" fontId="0" fillId="4" borderId="0" xfId="0" applyNumberFormat="1" applyFill="1"/>
    <xf numFmtId="0" fontId="128" fillId="4" borderId="0" xfId="13" applyFont="1" applyFill="1" applyBorder="1" applyAlignment="1" applyProtection="1">
      <alignment horizontal="center" vertical="center"/>
    </xf>
    <xf numFmtId="0" fontId="12" fillId="4" borderId="0" xfId="16" applyFont="1" applyFill="1"/>
    <xf numFmtId="0" fontId="10" fillId="4" borderId="0" xfId="16" applyFont="1" applyFill="1"/>
    <xf numFmtId="0" fontId="10" fillId="4" borderId="0" xfId="16" applyFont="1" applyFill="1" applyBorder="1"/>
    <xf numFmtId="0" fontId="12" fillId="4" borderId="0" xfId="16" applyFont="1" applyFill="1" applyBorder="1"/>
    <xf numFmtId="0" fontId="12" fillId="4" borderId="0" xfId="16" applyNumberFormat="1" applyFont="1" applyFill="1" applyAlignment="1">
      <alignment horizontal="left"/>
    </xf>
    <xf numFmtId="0" fontId="13" fillId="4" borderId="0" xfId="16" applyFont="1" applyFill="1"/>
    <xf numFmtId="0" fontId="12" fillId="4" borderId="0" xfId="16" applyFont="1" applyFill="1" applyBorder="1" applyAlignment="1"/>
    <xf numFmtId="0" fontId="12" fillId="4" borderId="0" xfId="16" applyFont="1" applyFill="1" applyBorder="1" applyAlignment="1">
      <alignment horizontal="center"/>
    </xf>
    <xf numFmtId="174" fontId="15" fillId="17" borderId="75" xfId="16" applyNumberFormat="1" applyFont="1" applyFill="1" applyBorder="1" applyAlignment="1"/>
    <xf numFmtId="3" fontId="117" fillId="17" borderId="75" xfId="16" applyNumberFormat="1" applyFont="1" applyFill="1" applyBorder="1"/>
    <xf numFmtId="3" fontId="117" fillId="17" borderId="77" xfId="16" applyNumberFormat="1" applyFont="1" applyFill="1" applyBorder="1"/>
    <xf numFmtId="3" fontId="126" fillId="17" borderId="77" xfId="16" applyNumberFormat="1" applyFont="1" applyFill="1" applyBorder="1"/>
    <xf numFmtId="3" fontId="117" fillId="17" borderId="80" xfId="16" applyNumberFormat="1" applyFont="1" applyFill="1" applyBorder="1"/>
    <xf numFmtId="172" fontId="15" fillId="26" borderId="75" xfId="16" applyNumberFormat="1" applyFont="1" applyFill="1" applyBorder="1"/>
    <xf numFmtId="172" fontId="148" fillId="25" borderId="81" xfId="16" applyNumberFormat="1" applyFont="1" applyFill="1" applyBorder="1"/>
    <xf numFmtId="3" fontId="63" fillId="17" borderId="49" xfId="1" applyNumberFormat="1" applyFont="1" applyFill="1" applyBorder="1" applyAlignment="1">
      <alignment horizontal="center"/>
    </xf>
    <xf numFmtId="172" fontId="7" fillId="17" borderId="89" xfId="1" applyNumberFormat="1" applyFont="1" applyFill="1" applyBorder="1" applyAlignment="1">
      <alignment horizontal="center"/>
    </xf>
    <xf numFmtId="0" fontId="7" fillId="36" borderId="49" xfId="2" applyNumberFormat="1" applyFont="1" applyFill="1" applyBorder="1" applyAlignment="1">
      <alignment horizontal="center"/>
    </xf>
    <xf numFmtId="0" fontId="7" fillId="36" borderId="38" xfId="2" applyNumberFormat="1" applyFont="1" applyFill="1" applyBorder="1" applyAlignment="1">
      <alignment horizontal="center"/>
    </xf>
    <xf numFmtId="168" fontId="7" fillId="36" borderId="38" xfId="2" applyNumberFormat="1" applyFont="1" applyFill="1" applyBorder="1" applyAlignment="1">
      <alignment horizontal="center"/>
    </xf>
    <xf numFmtId="3" fontId="63" fillId="36" borderId="78" xfId="1" applyNumberFormat="1" applyFont="1" applyFill="1" applyBorder="1" applyAlignment="1">
      <alignment horizontal="center"/>
    </xf>
    <xf numFmtId="172" fontId="7" fillId="36" borderId="77" xfId="1" applyNumberFormat="1" applyFont="1" applyFill="1" applyBorder="1"/>
    <xf numFmtId="9" fontId="7" fillId="17" borderId="78" xfId="2" applyNumberFormat="1" applyFont="1" applyFill="1" applyBorder="1" applyAlignment="1">
      <alignment horizontal="center"/>
    </xf>
    <xf numFmtId="9" fontId="7" fillId="17" borderId="84" xfId="2" applyNumberFormat="1" applyFont="1" applyFill="1" applyBorder="1" applyAlignment="1">
      <alignment horizontal="center"/>
    </xf>
    <xf numFmtId="9" fontId="7" fillId="17" borderId="20" xfId="2" applyNumberFormat="1" applyFont="1" applyFill="1" applyBorder="1" applyAlignment="1">
      <alignment horizontal="center"/>
    </xf>
    <xf numFmtId="9" fontId="7" fillId="17" borderId="23" xfId="2" applyNumberFormat="1" applyFont="1" applyFill="1" applyBorder="1" applyAlignment="1">
      <alignment horizontal="center"/>
    </xf>
    <xf numFmtId="0" fontId="12" fillId="4" borderId="0" xfId="17" applyFont="1" applyFill="1"/>
    <xf numFmtId="0" fontId="15" fillId="4" borderId="0" xfId="17" applyFont="1" applyFill="1"/>
    <xf numFmtId="0" fontId="81" fillId="4" borderId="0" xfId="17" applyFont="1" applyFill="1" applyBorder="1"/>
    <xf numFmtId="0" fontId="12" fillId="4" borderId="0" xfId="17" applyFont="1" applyFill="1" applyAlignment="1">
      <alignment vertical="top" wrapText="1"/>
    </xf>
    <xf numFmtId="0" fontId="12" fillId="4" borderId="0" xfId="17" applyNumberFormat="1" applyFont="1" applyFill="1" applyAlignment="1">
      <alignment horizontal="right"/>
    </xf>
    <xf numFmtId="0" fontId="12" fillId="4" borderId="0" xfId="17" applyNumberFormat="1" applyFont="1" applyFill="1" applyAlignment="1">
      <alignment horizontal="left"/>
    </xf>
    <xf numFmtId="0" fontId="79" fillId="4" borderId="0" xfId="17" applyFont="1" applyFill="1" applyBorder="1" applyAlignment="1"/>
    <xf numFmtId="0" fontId="12" fillId="4" borderId="0" xfId="17" applyFont="1" applyFill="1" applyAlignment="1"/>
    <xf numFmtId="0" fontId="12" fillId="4" borderId="0" xfId="17" applyFont="1" applyFill="1" applyBorder="1"/>
    <xf numFmtId="0" fontId="12" fillId="4" borderId="0" xfId="17" applyNumberFormat="1" applyFont="1" applyFill="1" applyAlignment="1">
      <alignment horizontal="center"/>
    </xf>
    <xf numFmtId="0" fontId="82" fillId="4" borderId="0" xfId="17" applyFont="1" applyFill="1"/>
    <xf numFmtId="0" fontId="7" fillId="4" borderId="0" xfId="17" applyFont="1" applyFill="1"/>
    <xf numFmtId="0" fontId="7" fillId="4" borderId="0" xfId="17" applyFont="1" applyFill="1" applyAlignment="1">
      <alignment horizontal="left" indent="2"/>
    </xf>
    <xf numFmtId="168" fontId="7" fillId="4" borderId="0" xfId="2" applyNumberFormat="1" applyFont="1" applyFill="1" applyAlignment="1">
      <alignment horizontal="center"/>
    </xf>
    <xf numFmtId="172" fontId="82" fillId="4" borderId="0" xfId="1" applyNumberFormat="1" applyFont="1" applyFill="1" applyBorder="1"/>
    <xf numFmtId="0" fontId="55" fillId="4" borderId="0" xfId="18" applyFont="1" applyFill="1"/>
    <xf numFmtId="0" fontId="24" fillId="4" borderId="0" xfId="19" applyFont="1" applyFill="1" applyBorder="1" applyAlignment="1" applyProtection="1">
      <alignment vertical="top"/>
    </xf>
    <xf numFmtId="0" fontId="15" fillId="4" borderId="0" xfId="18" applyFont="1" applyFill="1" applyBorder="1"/>
    <xf numFmtId="0" fontId="86" fillId="4" borderId="0" xfId="18" applyFont="1" applyFill="1" applyBorder="1" applyAlignment="1">
      <alignment horizontal="center"/>
    </xf>
    <xf numFmtId="0" fontId="15" fillId="4" borderId="0" xfId="18" applyFont="1" applyFill="1"/>
    <xf numFmtId="0" fontId="24" fillId="4" borderId="0" xfId="18" applyFont="1" applyFill="1" applyAlignment="1" applyProtection="1">
      <alignment horizontal="left"/>
      <protection locked="0"/>
    </xf>
    <xf numFmtId="0" fontId="55" fillId="4" borderId="0" xfId="18" applyFont="1" applyFill="1" applyProtection="1">
      <protection locked="0"/>
    </xf>
    <xf numFmtId="0" fontId="85" fillId="4" borderId="0" xfId="18" applyFont="1" applyFill="1" applyProtection="1">
      <protection locked="0"/>
    </xf>
    <xf numFmtId="0" fontId="55" fillId="4" borderId="0" xfId="18" applyFont="1" applyFill="1" applyBorder="1"/>
    <xf numFmtId="0" fontId="55" fillId="4" borderId="0" xfId="18" applyFont="1" applyFill="1" applyAlignment="1">
      <alignment horizontal="left"/>
    </xf>
    <xf numFmtId="176" fontId="15" fillId="4" borderId="0" xfId="1" applyNumberFormat="1" applyFont="1" applyFill="1" applyBorder="1"/>
    <xf numFmtId="10" fontId="15" fillId="4" borderId="0" xfId="2" applyNumberFormat="1" applyFont="1" applyFill="1" applyBorder="1"/>
    <xf numFmtId="0" fontId="13" fillId="4" borderId="0" xfId="18" applyFont="1" applyFill="1"/>
    <xf numFmtId="3" fontId="63" fillId="17" borderId="4" xfId="1" applyNumberFormat="1" applyFont="1" applyFill="1" applyBorder="1" applyAlignment="1">
      <alignment horizontal="center"/>
    </xf>
    <xf numFmtId="3" fontId="63" fillId="17" borderId="37" xfId="1" applyNumberFormat="1" applyFont="1" applyFill="1" applyBorder="1" applyAlignment="1">
      <alignment horizontal="center"/>
    </xf>
    <xf numFmtId="176" fontId="7" fillId="17" borderId="23" xfId="1" applyNumberFormat="1" applyFont="1" applyFill="1" applyBorder="1" applyAlignment="1">
      <alignment horizontal="center" vertical="center"/>
    </xf>
    <xf numFmtId="172" fontId="7" fillId="17" borderId="35" xfId="1" applyNumberFormat="1" applyFont="1" applyFill="1" applyBorder="1"/>
    <xf numFmtId="172" fontId="7" fillId="17" borderId="30" xfId="1" applyNumberFormat="1" applyFont="1" applyFill="1" applyBorder="1"/>
    <xf numFmtId="3" fontId="63" fillId="36" borderId="75" xfId="1" applyNumberFormat="1" applyFont="1" applyFill="1" applyBorder="1" applyAlignment="1">
      <alignment horizontal="center"/>
    </xf>
    <xf numFmtId="3" fontId="14" fillId="25" borderId="8" xfId="1" applyNumberFormat="1" applyFont="1" applyFill="1" applyBorder="1" applyAlignment="1">
      <alignment horizontal="center"/>
    </xf>
    <xf numFmtId="0" fontId="51" fillId="4" borderId="0" xfId="18" applyFont="1" applyFill="1"/>
    <xf numFmtId="0" fontId="51" fillId="4" borderId="0" xfId="18" applyFont="1" applyFill="1" applyProtection="1">
      <protection locked="0"/>
    </xf>
    <xf numFmtId="0" fontId="51" fillId="4" borderId="0" xfId="18" applyFont="1" applyFill="1" applyBorder="1" applyAlignment="1">
      <alignment horizontal="center"/>
    </xf>
    <xf numFmtId="0" fontId="51" fillId="4" borderId="0" xfId="18" applyFont="1" applyFill="1" applyBorder="1"/>
    <xf numFmtId="0" fontId="10" fillId="4" borderId="0" xfId="18" applyFont="1" applyFill="1" applyBorder="1" applyAlignment="1">
      <alignment horizontal="center"/>
    </xf>
    <xf numFmtId="0" fontId="10" fillId="4" borderId="0" xfId="18" quotePrefix="1" applyFont="1" applyFill="1" applyBorder="1"/>
    <xf numFmtId="0" fontId="10" fillId="4" borderId="0" xfId="18" applyFont="1" applyFill="1" applyBorder="1"/>
    <xf numFmtId="176" fontId="51" fillId="4" borderId="0" xfId="1" applyNumberFormat="1" applyFont="1" applyFill="1" applyBorder="1" applyProtection="1">
      <protection locked="0"/>
    </xf>
    <xf numFmtId="176" fontId="51" fillId="4" borderId="0" xfId="1" applyNumberFormat="1" applyFont="1" applyFill="1" applyBorder="1"/>
    <xf numFmtId="176" fontId="10" fillId="4" borderId="0" xfId="1" applyNumberFormat="1" applyFont="1" applyFill="1" applyBorder="1"/>
    <xf numFmtId="10" fontId="51" fillId="4" borderId="0" xfId="18" applyNumberFormat="1" applyFont="1" applyFill="1" applyBorder="1"/>
    <xf numFmtId="176" fontId="12" fillId="4" borderId="0" xfId="1" applyNumberFormat="1" applyFont="1" applyFill="1" applyBorder="1"/>
    <xf numFmtId="0" fontId="55" fillId="4" borderId="0" xfId="18" applyFont="1" applyFill="1" applyAlignment="1" applyProtection="1">
      <alignment vertical="top"/>
      <protection locked="0"/>
    </xf>
    <xf numFmtId="0" fontId="12" fillId="4" borderId="0" xfId="18" applyFont="1" applyFill="1" applyBorder="1" applyAlignment="1">
      <alignment horizontal="center"/>
    </xf>
    <xf numFmtId="0" fontId="12" fillId="4" borderId="0" xfId="18" applyFont="1" applyFill="1" applyAlignment="1">
      <alignment vertical="top"/>
    </xf>
    <xf numFmtId="176" fontId="91" fillId="4" borderId="0" xfId="1" applyNumberFormat="1" applyFont="1" applyFill="1" applyBorder="1" applyAlignment="1">
      <alignment vertical="top" wrapText="1"/>
    </xf>
    <xf numFmtId="172" fontId="15" fillId="4" borderId="0" xfId="1" applyNumberFormat="1" applyFont="1" applyFill="1" applyBorder="1"/>
    <xf numFmtId="172" fontId="91" fillId="4" borderId="0" xfId="1" applyNumberFormat="1" applyFont="1" applyFill="1" applyBorder="1"/>
    <xf numFmtId="0" fontId="13" fillId="4" borderId="0" xfId="18" applyFont="1" applyFill="1" applyAlignment="1">
      <alignment vertical="top" wrapText="1"/>
    </xf>
    <xf numFmtId="4" fontId="7" fillId="17" borderId="75" xfId="1" applyNumberFormat="1" applyFont="1" applyFill="1" applyBorder="1"/>
    <xf numFmtId="172" fontId="7" fillId="17" borderId="75" xfId="1" applyNumberFormat="1" applyFont="1" applyFill="1" applyBorder="1"/>
    <xf numFmtId="172" fontId="7" fillId="17" borderId="77" xfId="1" applyNumberFormat="1" applyFont="1" applyFill="1" applyBorder="1"/>
    <xf numFmtId="4" fontId="7" fillId="17" borderId="77" xfId="1" applyNumberFormat="1" applyFont="1" applyFill="1" applyBorder="1"/>
    <xf numFmtId="0" fontId="7" fillId="17" borderId="77" xfId="1" applyNumberFormat="1" applyFont="1" applyFill="1" applyBorder="1"/>
    <xf numFmtId="0" fontId="7" fillId="17" borderId="80" xfId="1" applyNumberFormat="1" applyFont="1" applyFill="1" applyBorder="1"/>
    <xf numFmtId="172" fontId="7" fillId="17" borderId="80" xfId="1" applyNumberFormat="1" applyFont="1" applyFill="1" applyBorder="1"/>
    <xf numFmtId="0" fontId="15" fillId="4" borderId="0" xfId="15" applyFont="1" applyFill="1"/>
    <xf numFmtId="0" fontId="7" fillId="4" borderId="0" xfId="15" applyFont="1" applyFill="1" applyBorder="1"/>
    <xf numFmtId="0" fontId="15" fillId="4" borderId="0" xfId="15" applyFont="1" applyFill="1" applyBorder="1"/>
    <xf numFmtId="0" fontId="92" fillId="4" borderId="0" xfId="15" applyNumberFormat="1" applyFont="1" applyFill="1" applyAlignment="1">
      <alignment horizontal="left"/>
    </xf>
    <xf numFmtId="0" fontId="15" fillId="4" borderId="0" xfId="15" applyFont="1" applyFill="1" applyAlignment="1">
      <alignment vertical="top"/>
    </xf>
    <xf numFmtId="172" fontId="15" fillId="4" borderId="0" xfId="15" applyNumberFormat="1" applyFont="1" applyFill="1"/>
    <xf numFmtId="0" fontId="24" fillId="4" borderId="0" xfId="15" applyFont="1" applyFill="1"/>
    <xf numFmtId="0" fontId="14" fillId="4" borderId="0" xfId="15" applyFont="1" applyFill="1"/>
    <xf numFmtId="0" fontId="7" fillId="4" borderId="0" xfId="15" applyFont="1" applyFill="1"/>
    <xf numFmtId="172" fontId="7" fillId="4" borderId="0" xfId="15" applyNumberFormat="1" applyFont="1" applyFill="1"/>
    <xf numFmtId="172" fontId="7" fillId="4" borderId="0" xfId="15" applyNumberFormat="1" applyFont="1" applyFill="1" applyAlignment="1">
      <alignment horizontal="center"/>
    </xf>
    <xf numFmtId="172" fontId="82" fillId="4" borderId="0" xfId="15" applyNumberFormat="1" applyFont="1" applyFill="1"/>
    <xf numFmtId="0" fontId="7" fillId="4" borderId="0" xfId="15" applyFont="1" applyFill="1" applyAlignment="1">
      <alignment horizontal="center"/>
    </xf>
    <xf numFmtId="0" fontId="15" fillId="4" borderId="0" xfId="15" applyFont="1" applyFill="1" applyAlignment="1">
      <alignment horizontal="center"/>
    </xf>
    <xf numFmtId="0" fontId="14" fillId="4" borderId="40" xfId="15" applyFont="1" applyFill="1" applyBorder="1"/>
    <xf numFmtId="0" fontId="7" fillId="4" borderId="40" xfId="15" applyFont="1" applyFill="1" applyBorder="1"/>
    <xf numFmtId="9" fontId="7" fillId="4" borderId="0" xfId="15" applyNumberFormat="1" applyFont="1" applyFill="1" applyBorder="1" applyAlignment="1">
      <alignment horizontal="center"/>
    </xf>
    <xf numFmtId="176" fontId="7" fillId="4" borderId="0" xfId="1" applyNumberFormat="1" applyFont="1" applyFill="1" applyBorder="1"/>
    <xf numFmtId="0" fontId="7" fillId="4" borderId="0" xfId="15" applyFont="1" applyFill="1" applyBorder="1" applyAlignment="1">
      <alignment horizontal="center"/>
    </xf>
    <xf numFmtId="0" fontId="7" fillId="4" borderId="0" xfId="15" applyFont="1" applyFill="1" applyAlignment="1">
      <alignment horizontal="center" vertical="top" wrapText="1"/>
    </xf>
    <xf numFmtId="0" fontId="7" fillId="4" borderId="49" xfId="15" applyFont="1" applyFill="1" applyBorder="1" applyAlignment="1">
      <alignment horizontal="center"/>
    </xf>
    <xf numFmtId="0" fontId="7" fillId="4" borderId="93" xfId="15" applyFont="1" applyFill="1" applyBorder="1" applyAlignment="1">
      <alignment horizontal="center"/>
    </xf>
    <xf numFmtId="9" fontId="15" fillId="4" borderId="0" xfId="15" applyNumberFormat="1" applyFont="1" applyFill="1" applyBorder="1" applyAlignment="1">
      <alignment horizontal="center"/>
    </xf>
    <xf numFmtId="0" fontId="15" fillId="4" borderId="0" xfId="15" applyFont="1" applyFill="1" applyBorder="1" applyAlignment="1">
      <alignment horizontal="center"/>
    </xf>
    <xf numFmtId="0" fontId="14" fillId="4" borderId="0" xfId="15" applyFont="1" applyFill="1" applyBorder="1" applyAlignment="1">
      <alignment horizontal="center" vertical="top" wrapText="1"/>
    </xf>
    <xf numFmtId="3" fontId="7" fillId="4" borderId="0" xfId="1" applyNumberFormat="1" applyFont="1" applyFill="1" applyBorder="1" applyAlignment="1">
      <alignment horizontal="right"/>
    </xf>
    <xf numFmtId="3" fontId="64" fillId="4" borderId="0" xfId="1" applyNumberFormat="1" applyFont="1" applyFill="1" applyBorder="1" applyAlignment="1">
      <alignment horizontal="right"/>
    </xf>
    <xf numFmtId="172" fontId="7" fillId="4" borderId="0" xfId="15" applyNumberFormat="1" applyFont="1" applyFill="1" applyBorder="1"/>
    <xf numFmtId="176" fontId="82" fillId="4" borderId="0" xfId="1" applyNumberFormat="1" applyFont="1" applyFill="1" applyBorder="1" applyAlignment="1">
      <alignment horizontal="center"/>
    </xf>
    <xf numFmtId="0" fontId="13" fillId="4" borderId="0" xfId="15" applyFont="1" applyFill="1"/>
    <xf numFmtId="176" fontId="15" fillId="4" borderId="0" xfId="15" applyNumberFormat="1" applyFont="1" applyFill="1"/>
    <xf numFmtId="3" fontId="15" fillId="4" borderId="0" xfId="15" applyNumberFormat="1" applyFont="1" applyFill="1"/>
    <xf numFmtId="172" fontId="15" fillId="17" borderId="19" xfId="1" applyNumberFormat="1" applyFont="1" applyFill="1" applyBorder="1"/>
    <xf numFmtId="172" fontId="15" fillId="17" borderId="12" xfId="1" applyNumberFormat="1" applyFont="1" applyFill="1" applyBorder="1"/>
    <xf numFmtId="3" fontId="90" fillId="17" borderId="22" xfId="1" applyNumberFormat="1" applyFont="1" applyFill="1" applyBorder="1" applyAlignment="1">
      <alignment horizontal="right"/>
    </xf>
    <xf numFmtId="3" fontId="90" fillId="17" borderId="15" xfId="1" applyNumberFormat="1" applyFont="1" applyFill="1" applyBorder="1" applyAlignment="1">
      <alignment horizontal="right"/>
    </xf>
    <xf numFmtId="172" fontId="15" fillId="17" borderId="22" xfId="1" applyNumberFormat="1" applyFont="1" applyFill="1" applyBorder="1" applyAlignment="1">
      <alignment horizontal="right"/>
    </xf>
    <xf numFmtId="172" fontId="15" fillId="17" borderId="15" xfId="1" applyNumberFormat="1" applyFont="1" applyFill="1" applyBorder="1" applyAlignment="1">
      <alignment horizontal="right"/>
    </xf>
    <xf numFmtId="172" fontId="90" fillId="17" borderId="22" xfId="1" applyNumberFormat="1" applyFont="1" applyFill="1" applyBorder="1" applyAlignment="1">
      <alignment horizontal="right"/>
    </xf>
    <xf numFmtId="172" fontId="15" fillId="17" borderId="29" xfId="1" applyNumberFormat="1" applyFont="1" applyFill="1" applyBorder="1" applyAlignment="1">
      <alignment horizontal="right"/>
    </xf>
    <xf numFmtId="172" fontId="15" fillId="17" borderId="31" xfId="1" applyNumberFormat="1" applyFont="1" applyFill="1" applyBorder="1" applyAlignment="1">
      <alignment horizontal="right"/>
    </xf>
    <xf numFmtId="172" fontId="15" fillId="17" borderId="11" xfId="1" applyNumberFormat="1" applyFont="1" applyFill="1" applyBorder="1"/>
    <xf numFmtId="3" fontId="90" fillId="17" borderId="14" xfId="1" applyNumberFormat="1" applyFont="1" applyFill="1" applyBorder="1" applyAlignment="1">
      <alignment horizontal="right"/>
    </xf>
    <xf numFmtId="172" fontId="15" fillId="17" borderId="14" xfId="1" applyNumberFormat="1" applyFont="1" applyFill="1" applyBorder="1" applyAlignment="1">
      <alignment horizontal="right"/>
    </xf>
    <xf numFmtId="176" fontId="15" fillId="17" borderId="0" xfId="1" applyNumberFormat="1" applyFont="1" applyFill="1" applyAlignment="1">
      <alignment horizontal="right"/>
    </xf>
    <xf numFmtId="172" fontId="93" fillId="17" borderId="22" xfId="1" applyNumberFormat="1" applyFont="1" applyFill="1" applyBorder="1" applyAlignment="1">
      <alignment horizontal="right"/>
    </xf>
    <xf numFmtId="172" fontId="15" fillId="17" borderId="82" xfId="1" applyNumberFormat="1" applyFont="1" applyFill="1" applyBorder="1" applyAlignment="1">
      <alignment horizontal="right"/>
    </xf>
    <xf numFmtId="176" fontId="15" fillId="4" borderId="0" xfId="1" applyNumberFormat="1" applyFont="1" applyFill="1"/>
    <xf numFmtId="176" fontId="15" fillId="4" borderId="0" xfId="1" applyNumberFormat="1" applyFont="1" applyFill="1" applyAlignment="1">
      <alignment vertical="top"/>
    </xf>
    <xf numFmtId="176" fontId="86" fillId="4" borderId="0" xfId="1" applyNumberFormat="1" applyFont="1" applyFill="1"/>
    <xf numFmtId="176" fontId="86" fillId="4" borderId="0" xfId="1" applyNumberFormat="1" applyFont="1" applyFill="1" applyBorder="1"/>
    <xf numFmtId="176" fontId="24" fillId="4" borderId="0" xfId="1" applyNumberFormat="1" applyFont="1" applyFill="1"/>
    <xf numFmtId="176" fontId="91" fillId="4" borderId="0" xfId="1" applyNumberFormat="1" applyFont="1" applyFill="1"/>
    <xf numFmtId="176" fontId="24" fillId="4" borderId="0" xfId="1" applyNumberFormat="1" applyFont="1" applyFill="1" applyBorder="1"/>
    <xf numFmtId="0" fontId="15" fillId="4" borderId="0" xfId="1" applyNumberFormat="1" applyFont="1" applyFill="1"/>
    <xf numFmtId="176" fontId="24" fillId="4" borderId="5" xfId="1" applyNumberFormat="1" applyFont="1" applyFill="1" applyBorder="1" applyAlignment="1">
      <alignment horizontal="center"/>
    </xf>
    <xf numFmtId="176" fontId="24" fillId="4" borderId="8" xfId="1" applyNumberFormat="1" applyFont="1" applyFill="1" applyBorder="1" applyAlignment="1">
      <alignment horizontal="center"/>
    </xf>
    <xf numFmtId="176" fontId="15" fillId="4" borderId="0" xfId="1" applyNumberFormat="1" applyFont="1" applyFill="1" applyBorder="1" applyAlignment="1">
      <alignment horizontal="center" vertical="top" wrapText="1"/>
    </xf>
    <xf numFmtId="177" fontId="15" fillId="4" borderId="0" xfId="1" applyNumberFormat="1" applyFont="1" applyFill="1" applyBorder="1"/>
    <xf numFmtId="172" fontId="15" fillId="36" borderId="19" xfId="1" applyNumberFormat="1" applyFont="1" applyFill="1" applyBorder="1"/>
    <xf numFmtId="172" fontId="15" fillId="36" borderId="12" xfId="1" applyNumberFormat="1" applyFont="1" applyFill="1" applyBorder="1"/>
    <xf numFmtId="176" fontId="15" fillId="36" borderId="75" xfId="1" applyNumberFormat="1" applyFont="1" applyFill="1" applyBorder="1"/>
    <xf numFmtId="172" fontId="15" fillId="36" borderId="11" xfId="1" applyNumberFormat="1" applyFont="1" applyFill="1" applyBorder="1"/>
    <xf numFmtId="3" fontId="90" fillId="36" borderId="12" xfId="1" applyNumberFormat="1" applyFont="1" applyFill="1" applyBorder="1" applyAlignment="1">
      <alignment horizontal="center"/>
    </xf>
    <xf numFmtId="3" fontId="90" fillId="36" borderId="19" xfId="1" applyNumberFormat="1" applyFont="1" applyFill="1" applyBorder="1" applyAlignment="1">
      <alignment horizontal="center"/>
    </xf>
    <xf numFmtId="9" fontId="15" fillId="17" borderId="19" xfId="1" applyNumberFormat="1" applyFont="1" applyFill="1" applyBorder="1"/>
    <xf numFmtId="9" fontId="15" fillId="17" borderId="12" xfId="1" applyNumberFormat="1" applyFont="1" applyFill="1" applyBorder="1"/>
    <xf numFmtId="9" fontId="15" fillId="17" borderId="22" xfId="1" applyNumberFormat="1" applyFont="1" applyFill="1" applyBorder="1"/>
    <xf numFmtId="9" fontId="15" fillId="17" borderId="15" xfId="1" applyNumberFormat="1" applyFont="1" applyFill="1" applyBorder="1"/>
    <xf numFmtId="9" fontId="15" fillId="17" borderId="24" xfId="1" applyNumberFormat="1" applyFont="1" applyFill="1" applyBorder="1"/>
    <xf numFmtId="9" fontId="15" fillId="17" borderId="39" xfId="1" applyNumberFormat="1" applyFont="1" applyFill="1" applyBorder="1"/>
    <xf numFmtId="3" fontId="90" fillId="17" borderId="19" xfId="1" applyNumberFormat="1" applyFont="1" applyFill="1" applyBorder="1" applyAlignment="1">
      <alignment horizontal="center"/>
    </xf>
    <xf numFmtId="3" fontId="90" fillId="17" borderId="12" xfId="1" applyNumberFormat="1" applyFont="1" applyFill="1" applyBorder="1" applyAlignment="1">
      <alignment horizontal="center"/>
    </xf>
    <xf numFmtId="172" fontId="15" fillId="17" borderId="22" xfId="1" applyNumberFormat="1" applyFont="1" applyFill="1" applyBorder="1"/>
    <xf numFmtId="172" fontId="15" fillId="17" borderId="15" xfId="1" applyNumberFormat="1" applyFont="1" applyFill="1" applyBorder="1"/>
    <xf numFmtId="172" fontId="15" fillId="17" borderId="24" xfId="1" applyNumberFormat="1" applyFont="1" applyFill="1" applyBorder="1"/>
    <xf numFmtId="172" fontId="15" fillId="17" borderId="39" xfId="1" applyNumberFormat="1" applyFont="1" applyFill="1" applyBorder="1"/>
    <xf numFmtId="3" fontId="90" fillId="26" borderId="19" xfId="1" quotePrefix="1" applyNumberFormat="1" applyFont="1" applyFill="1" applyBorder="1" applyAlignment="1">
      <alignment horizontal="center"/>
    </xf>
    <xf numFmtId="172" fontId="90" fillId="26" borderId="12" xfId="1" quotePrefix="1" applyNumberFormat="1" applyFont="1" applyFill="1" applyBorder="1" applyAlignment="1">
      <alignment horizontal="center"/>
    </xf>
    <xf numFmtId="176" fontId="90" fillId="17" borderId="51" xfId="1" applyNumberFormat="1" applyFont="1" applyFill="1" applyBorder="1" applyAlignment="1">
      <alignment horizontal="center"/>
    </xf>
    <xf numFmtId="176" fontId="90" fillId="17" borderId="85" xfId="1" applyNumberFormat="1" applyFont="1" applyFill="1" applyBorder="1" applyAlignment="1">
      <alignment horizontal="center"/>
    </xf>
    <xf numFmtId="172" fontId="15" fillId="17" borderId="79" xfId="1" applyNumberFormat="1" applyFont="1" applyFill="1" applyBorder="1" applyAlignment="1">
      <alignment horizontal="center"/>
    </xf>
    <xf numFmtId="172" fontId="93" fillId="17" borderId="79" xfId="1" applyNumberFormat="1" applyFont="1" applyFill="1" applyBorder="1" applyAlignment="1">
      <alignment horizontal="center"/>
    </xf>
    <xf numFmtId="3" fontId="90" fillId="17" borderId="79" xfId="1" applyNumberFormat="1" applyFont="1" applyFill="1" applyBorder="1" applyAlignment="1">
      <alignment horizontal="right"/>
    </xf>
    <xf numFmtId="3" fontId="90" fillId="26" borderId="78" xfId="1" applyNumberFormat="1" applyFont="1" applyFill="1" applyBorder="1" applyAlignment="1">
      <alignment horizontal="right"/>
    </xf>
    <xf numFmtId="172" fontId="15" fillId="26" borderId="77" xfId="1" applyNumberFormat="1" applyFont="1" applyFill="1" applyBorder="1" applyAlignment="1">
      <alignment horizontal="right"/>
    </xf>
    <xf numFmtId="3" fontId="90" fillId="26" borderId="77" xfId="1" applyNumberFormat="1" applyFont="1" applyFill="1" applyBorder="1" applyAlignment="1">
      <alignment horizontal="right"/>
    </xf>
    <xf numFmtId="176" fontId="95" fillId="25" borderId="84" xfId="1" applyNumberFormat="1" applyFont="1" applyFill="1" applyBorder="1"/>
    <xf numFmtId="176" fontId="95" fillId="25" borderId="83" xfId="1" applyNumberFormat="1" applyFont="1" applyFill="1" applyBorder="1" applyAlignment="1">
      <alignment horizontal="center"/>
    </xf>
    <xf numFmtId="3" fontId="86" fillId="25" borderId="83" xfId="1" applyNumberFormat="1" applyFont="1" applyFill="1" applyBorder="1" applyAlignment="1">
      <alignment horizontal="right"/>
    </xf>
    <xf numFmtId="176" fontId="24" fillId="25" borderId="84" xfId="1" applyNumberFormat="1" applyFont="1" applyFill="1" applyBorder="1" applyAlignment="1">
      <alignment horizontal="center"/>
    </xf>
    <xf numFmtId="3" fontId="86" fillId="25" borderId="84" xfId="1" applyNumberFormat="1" applyFont="1" applyFill="1" applyBorder="1" applyAlignment="1">
      <alignment horizontal="right"/>
    </xf>
    <xf numFmtId="9" fontId="15" fillId="17" borderId="78" xfId="2" applyFont="1" applyFill="1" applyBorder="1" applyAlignment="1">
      <alignment horizontal="center"/>
    </xf>
    <xf numFmtId="9" fontId="15" fillId="17" borderId="77" xfId="2" applyFont="1" applyFill="1" applyBorder="1" applyAlignment="1">
      <alignment horizontal="center"/>
    </xf>
    <xf numFmtId="9" fontId="15" fillId="17" borderId="75" xfId="2" applyFont="1" applyFill="1" applyBorder="1" applyAlignment="1">
      <alignment horizontal="center"/>
    </xf>
    <xf numFmtId="168" fontId="15" fillId="17" borderId="77" xfId="2" applyNumberFormat="1" applyFont="1" applyFill="1" applyBorder="1" applyAlignment="1">
      <alignment horizontal="center"/>
    </xf>
    <xf numFmtId="176" fontId="86" fillId="4" borderId="0" xfId="1" applyNumberFormat="1" applyFont="1" applyFill="1" applyAlignment="1">
      <alignment horizontal="left" vertical="center"/>
    </xf>
    <xf numFmtId="176" fontId="15" fillId="4" borderId="0" xfId="1" applyNumberFormat="1" applyFont="1" applyFill="1" applyBorder="1" applyAlignment="1"/>
    <xf numFmtId="176" fontId="15" fillId="4" borderId="0" xfId="1" applyNumberFormat="1" applyFont="1" applyFill="1" applyBorder="1" applyAlignment="1">
      <alignment horizontal="center"/>
    </xf>
    <xf numFmtId="176" fontId="15" fillId="4" borderId="0" xfId="1" applyNumberFormat="1" applyFont="1" applyFill="1" applyAlignment="1">
      <alignment horizontal="right"/>
    </xf>
    <xf numFmtId="0" fontId="15" fillId="4" borderId="0" xfId="17" applyNumberFormat="1" applyFont="1" applyFill="1" applyBorder="1" applyAlignment="1" applyProtection="1">
      <alignment vertical="top"/>
    </xf>
    <xf numFmtId="1" fontId="0" fillId="4" borderId="0" xfId="0" applyNumberFormat="1" applyFill="1"/>
    <xf numFmtId="0" fontId="15" fillId="4" borderId="0" xfId="17" applyNumberFormat="1" applyFont="1" applyFill="1" applyBorder="1" applyAlignment="1" applyProtection="1">
      <alignment horizontal="left" vertical="top"/>
    </xf>
    <xf numFmtId="3" fontId="15" fillId="4" borderId="0" xfId="17" applyNumberFormat="1" applyFont="1" applyFill="1" applyBorder="1" applyAlignment="1" applyProtection="1">
      <alignment vertical="top"/>
    </xf>
    <xf numFmtId="3" fontId="15" fillId="4" borderId="0" xfId="17" applyNumberFormat="1" applyFont="1" applyFill="1" applyBorder="1" applyAlignment="1" applyProtection="1">
      <alignment horizontal="center" vertical="top"/>
    </xf>
    <xf numFmtId="0" fontId="0" fillId="0" borderId="48" xfId="0" applyBorder="1"/>
    <xf numFmtId="0" fontId="0" fillId="28" borderId="10" xfId="0" applyFill="1" applyBorder="1"/>
    <xf numFmtId="0" fontId="0" fillId="36" borderId="28" xfId="0" applyFill="1" applyBorder="1" applyAlignment="1">
      <alignment horizontal="center"/>
    </xf>
    <xf numFmtId="0" fontId="0" fillId="17" borderId="34" xfId="0" applyFill="1" applyBorder="1" applyAlignment="1">
      <alignment horizontal="center"/>
    </xf>
    <xf numFmtId="0" fontId="0" fillId="17" borderId="28" xfId="0" applyFill="1" applyBorder="1" applyAlignment="1">
      <alignment horizontal="center"/>
    </xf>
    <xf numFmtId="0" fontId="0" fillId="17" borderId="50" xfId="0" applyFill="1" applyBorder="1" applyAlignment="1">
      <alignment horizontal="center"/>
    </xf>
    <xf numFmtId="0" fontId="0" fillId="17" borderId="0" xfId="0" applyFill="1" applyBorder="1" applyAlignment="1">
      <alignment horizontal="center"/>
    </xf>
    <xf numFmtId="0" fontId="0" fillId="36" borderId="34" xfId="0" applyFill="1" applyBorder="1"/>
    <xf numFmtId="0" fontId="0" fillId="36" borderId="28" xfId="0" applyFill="1" applyBorder="1"/>
    <xf numFmtId="0" fontId="137" fillId="25" borderId="0" xfId="0" applyFont="1" applyFill="1" applyBorder="1" applyAlignment="1">
      <alignment horizontal="center"/>
    </xf>
    <xf numFmtId="0" fontId="0" fillId="25" borderId="16" xfId="0" applyFill="1" applyBorder="1" applyAlignment="1">
      <alignment horizontal="center"/>
    </xf>
    <xf numFmtId="0" fontId="137" fillId="25" borderId="0" xfId="0" applyFont="1" applyFill="1" applyBorder="1"/>
    <xf numFmtId="0" fontId="3" fillId="25" borderId="48" xfId="0" applyFont="1" applyFill="1" applyBorder="1"/>
    <xf numFmtId="0" fontId="3" fillId="25" borderId="16" xfId="0" applyFont="1" applyFill="1" applyBorder="1"/>
    <xf numFmtId="0" fontId="0" fillId="25" borderId="71" xfId="0" applyFill="1" applyBorder="1" applyAlignment="1">
      <alignment horizontal="center"/>
    </xf>
    <xf numFmtId="0" fontId="0" fillId="17" borderId="36" xfId="0" applyFill="1" applyBorder="1" applyAlignment="1">
      <alignment horizontal="center"/>
    </xf>
    <xf numFmtId="0" fontId="0" fillId="17" borderId="52" xfId="0" applyFill="1" applyBorder="1" applyAlignment="1">
      <alignment horizontal="center"/>
    </xf>
    <xf numFmtId="0" fontId="0" fillId="17" borderId="37" xfId="0" applyFill="1" applyBorder="1" applyAlignment="1">
      <alignment horizontal="center"/>
    </xf>
    <xf numFmtId="0" fontId="0" fillId="17" borderId="104" xfId="0" applyFill="1" applyBorder="1" applyAlignment="1">
      <alignment horizontal="center"/>
    </xf>
    <xf numFmtId="0" fontId="0" fillId="17" borderId="71" xfId="0" applyFill="1" applyBorder="1" applyAlignment="1">
      <alignment horizontal="center"/>
    </xf>
    <xf numFmtId="0" fontId="0" fillId="36" borderId="36" xfId="0" applyFill="1" applyBorder="1" applyAlignment="1">
      <alignment horizontal="center"/>
    </xf>
    <xf numFmtId="0" fontId="0" fillId="36" borderId="104" xfId="0" applyFill="1" applyBorder="1" applyAlignment="1">
      <alignment horizontal="center"/>
    </xf>
    <xf numFmtId="0" fontId="24" fillId="17" borderId="23" xfId="17" applyNumberFormat="1" applyFont="1" applyFill="1" applyBorder="1" applyAlignment="1" applyProtection="1">
      <alignment horizontal="center" vertical="center"/>
    </xf>
    <xf numFmtId="0" fontId="98" fillId="4" borderId="0" xfId="0" applyFont="1" applyFill="1" applyAlignment="1">
      <alignment vertical="center"/>
    </xf>
    <xf numFmtId="0" fontId="91" fillId="4" borderId="0" xfId="17" applyNumberFormat="1" applyFont="1" applyFill="1" applyBorder="1" applyAlignment="1" applyProtection="1">
      <alignment vertical="top"/>
    </xf>
    <xf numFmtId="0" fontId="91" fillId="4" borderId="0" xfId="17" applyNumberFormat="1" applyFont="1" applyFill="1" applyBorder="1" applyAlignment="1" applyProtection="1">
      <alignment horizontal="center" vertical="top"/>
    </xf>
    <xf numFmtId="0" fontId="0" fillId="4" borderId="0" xfId="0" applyFill="1" applyAlignment="1">
      <alignment horizontal="left"/>
    </xf>
    <xf numFmtId="0" fontId="0" fillId="4" borderId="0" xfId="0" applyFill="1" applyAlignment="1">
      <alignment horizontal="center" vertical="center"/>
    </xf>
    <xf numFmtId="0" fontId="0" fillId="17" borderId="105" xfId="0" applyFill="1" applyBorder="1" applyAlignment="1">
      <alignment horizontal="center"/>
    </xf>
    <xf numFmtId="0" fontId="0" fillId="17" borderId="88" xfId="0" applyFill="1" applyBorder="1" applyAlignment="1">
      <alignment horizontal="center"/>
    </xf>
    <xf numFmtId="0" fontId="0" fillId="17" borderId="106" xfId="0" applyFill="1" applyBorder="1" applyAlignment="1">
      <alignment horizontal="center"/>
    </xf>
    <xf numFmtId="0" fontId="0" fillId="36" borderId="44" xfId="0" applyFill="1" applyBorder="1" applyAlignment="1">
      <alignment horizontal="center"/>
    </xf>
    <xf numFmtId="0" fontId="0" fillId="36" borderId="32" xfId="0" applyFill="1" applyBorder="1" applyAlignment="1">
      <alignment horizontal="center"/>
    </xf>
    <xf numFmtId="0" fontId="0" fillId="36" borderId="17" xfId="0" applyFill="1" applyBorder="1" applyAlignment="1">
      <alignment horizontal="center"/>
    </xf>
    <xf numFmtId="0" fontId="0" fillId="36" borderId="105" xfId="0" applyFill="1" applyBorder="1" applyAlignment="1">
      <alignment horizontal="center"/>
    </xf>
    <xf numFmtId="0" fontId="0" fillId="36" borderId="88" xfId="0" applyFill="1" applyBorder="1" applyAlignment="1">
      <alignment horizontal="center"/>
    </xf>
    <xf numFmtId="3" fontId="0" fillId="17" borderId="105" xfId="0" applyNumberFormat="1" applyFill="1" applyBorder="1" applyAlignment="1">
      <alignment horizontal="center"/>
    </xf>
    <xf numFmtId="3" fontId="0" fillId="17" borderId="88" xfId="0" applyNumberFormat="1" applyFill="1" applyBorder="1" applyAlignment="1">
      <alignment horizontal="center"/>
    </xf>
    <xf numFmtId="3" fontId="3" fillId="36" borderId="105" xfId="0" applyNumberFormat="1" applyFont="1" applyFill="1" applyBorder="1" applyAlignment="1">
      <alignment horizontal="center"/>
    </xf>
    <xf numFmtId="3" fontId="3" fillId="36" borderId="88" xfId="0" applyNumberFormat="1" applyFont="1" applyFill="1" applyBorder="1" applyAlignment="1">
      <alignment horizontal="center"/>
    </xf>
    <xf numFmtId="0" fontId="54" fillId="38" borderId="74" xfId="0" applyFont="1" applyFill="1" applyBorder="1"/>
    <xf numFmtId="0" fontId="50" fillId="38" borderId="81" xfId="0" applyFont="1" applyFill="1" applyBorder="1"/>
    <xf numFmtId="0" fontId="50" fillId="38" borderId="4" xfId="0" applyFont="1" applyFill="1" applyBorder="1"/>
    <xf numFmtId="0" fontId="14" fillId="38" borderId="81" xfId="0" applyFont="1" applyFill="1" applyBorder="1"/>
    <xf numFmtId="0" fontId="50" fillId="38" borderId="81" xfId="0" applyFont="1" applyFill="1" applyBorder="1" applyAlignment="1">
      <alignment horizontal="right"/>
    </xf>
    <xf numFmtId="3" fontId="50" fillId="17" borderId="21" xfId="0" applyNumberFormat="1" applyFont="1" applyFill="1" applyBorder="1" applyAlignment="1">
      <alignment horizontal="center"/>
    </xf>
    <xf numFmtId="3" fontId="50" fillId="17" borderId="35" xfId="0" applyNumberFormat="1" applyFont="1" applyFill="1" applyBorder="1" applyAlignment="1">
      <alignment horizontal="center"/>
    </xf>
    <xf numFmtId="3" fontId="58" fillId="17" borderId="35" xfId="0" applyNumberFormat="1" applyFont="1" applyFill="1" applyBorder="1" applyAlignment="1">
      <alignment horizontal="center"/>
    </xf>
    <xf numFmtId="3" fontId="54" fillId="17" borderId="30" xfId="0" applyNumberFormat="1" applyFont="1" applyFill="1" applyBorder="1" applyAlignment="1">
      <alignment horizontal="center"/>
    </xf>
    <xf numFmtId="3" fontId="54" fillId="17" borderId="86" xfId="0" applyNumberFormat="1" applyFont="1" applyFill="1" applyBorder="1" applyAlignment="1">
      <alignment horizontal="center"/>
    </xf>
    <xf numFmtId="3" fontId="63" fillId="17" borderId="35" xfId="0" applyNumberFormat="1" applyFont="1" applyFill="1" applyBorder="1" applyAlignment="1">
      <alignment horizontal="center"/>
    </xf>
    <xf numFmtId="3" fontId="54" fillId="17" borderId="35" xfId="0" applyNumberFormat="1" applyFont="1" applyFill="1" applyBorder="1" applyAlignment="1">
      <alignment horizontal="center"/>
    </xf>
    <xf numFmtId="3" fontId="54" fillId="17" borderId="87" xfId="0" applyNumberFormat="1" applyFont="1" applyFill="1" applyBorder="1" applyAlignment="1">
      <alignment horizontal="center"/>
    </xf>
    <xf numFmtId="0" fontId="54" fillId="17" borderId="77" xfId="0" applyFont="1" applyFill="1" applyBorder="1"/>
    <xf numFmtId="0" fontId="54" fillId="17" borderId="84" xfId="0" applyFont="1" applyFill="1" applyBorder="1"/>
    <xf numFmtId="0" fontId="50" fillId="17" borderId="77" xfId="0" applyFont="1" applyFill="1" applyBorder="1"/>
    <xf numFmtId="0" fontId="50" fillId="17" borderId="35" xfId="0" applyFont="1" applyFill="1" applyBorder="1"/>
    <xf numFmtId="0" fontId="50" fillId="17" borderId="84" xfId="0" applyFont="1" applyFill="1" applyBorder="1"/>
    <xf numFmtId="0" fontId="50" fillId="17" borderId="87" xfId="0" applyFont="1" applyFill="1" applyBorder="1"/>
    <xf numFmtId="0" fontId="54" fillId="17" borderId="80" xfId="0" applyFont="1" applyFill="1" applyBorder="1"/>
    <xf numFmtId="3" fontId="54" fillId="17" borderId="78" xfId="0" applyNumberFormat="1" applyFont="1" applyFill="1" applyBorder="1" applyAlignment="1">
      <alignment horizontal="right"/>
    </xf>
    <xf numFmtId="3" fontId="63" fillId="17" borderId="77" xfId="0" applyNumberFormat="1" applyFont="1" applyFill="1" applyBorder="1" applyAlignment="1">
      <alignment horizontal="right"/>
    </xf>
    <xf numFmtId="3" fontId="54" fillId="17" borderId="77" xfId="0" applyNumberFormat="1" applyFont="1" applyFill="1" applyBorder="1" applyAlignment="1">
      <alignment horizontal="right"/>
    </xf>
    <xf numFmtId="3" fontId="54" fillId="17" borderId="84" xfId="0" applyNumberFormat="1" applyFont="1" applyFill="1" applyBorder="1" applyAlignment="1">
      <alignment horizontal="right"/>
    </xf>
    <xf numFmtId="0" fontId="54" fillId="17" borderId="78" xfId="0" applyFont="1" applyFill="1" applyBorder="1"/>
    <xf numFmtId="0" fontId="50" fillId="17" borderId="78" xfId="0" applyFont="1" applyFill="1" applyBorder="1"/>
    <xf numFmtId="0" fontId="50" fillId="17" borderId="86" xfId="0" applyFont="1" applyFill="1" applyBorder="1"/>
    <xf numFmtId="0" fontId="50" fillId="17" borderId="75" xfId="0" applyFont="1" applyFill="1" applyBorder="1"/>
    <xf numFmtId="0" fontId="50" fillId="17" borderId="21" xfId="0" applyFont="1" applyFill="1" applyBorder="1"/>
    <xf numFmtId="0" fontId="58" fillId="17" borderId="77" xfId="0" applyFont="1" applyFill="1" applyBorder="1" applyAlignment="1">
      <alignment horizontal="center"/>
    </xf>
    <xf numFmtId="0" fontId="58" fillId="17" borderId="35" xfId="0" applyFont="1" applyFill="1" applyBorder="1" applyAlignment="1">
      <alignment horizontal="center"/>
    </xf>
    <xf numFmtId="0" fontId="50" fillId="17" borderId="80" xfId="0" applyFont="1" applyFill="1" applyBorder="1"/>
    <xf numFmtId="0" fontId="50" fillId="17" borderId="30" xfId="0" applyFont="1" applyFill="1" applyBorder="1"/>
    <xf numFmtId="3" fontId="58" fillId="17" borderId="77" xfId="0" applyNumberFormat="1" applyFont="1" applyFill="1" applyBorder="1" applyAlignment="1">
      <alignment horizontal="center"/>
    </xf>
    <xf numFmtId="3" fontId="50" fillId="17" borderId="75" xfId="0" applyNumberFormat="1" applyFont="1" applyFill="1" applyBorder="1" applyAlignment="1">
      <alignment horizontal="right"/>
    </xf>
    <xf numFmtId="3" fontId="50" fillId="17" borderId="77" xfId="0" applyNumberFormat="1" applyFont="1" applyFill="1" applyBorder="1" applyAlignment="1">
      <alignment horizontal="right"/>
    </xf>
    <xf numFmtId="3" fontId="58" fillId="17" borderId="77" xfId="0" applyNumberFormat="1" applyFont="1" applyFill="1" applyBorder="1" applyAlignment="1">
      <alignment horizontal="right"/>
    </xf>
    <xf numFmtId="3" fontId="54" fillId="17" borderId="80" xfId="0" applyNumberFormat="1" applyFont="1" applyFill="1" applyBorder="1" applyAlignment="1">
      <alignment horizontal="right"/>
    </xf>
    <xf numFmtId="0" fontId="127" fillId="28" borderId="33" xfId="0" applyFont="1" applyFill="1" applyBorder="1" applyAlignment="1" applyProtection="1">
      <alignment horizontal="center" vertical="center" wrapText="1"/>
    </xf>
    <xf numFmtId="0" fontId="127" fillId="28" borderId="40" xfId="0" applyFont="1" applyFill="1" applyBorder="1" applyAlignment="1" applyProtection="1">
      <alignment horizontal="center" vertical="center" wrapText="1"/>
    </xf>
    <xf numFmtId="0" fontId="127" fillId="28" borderId="82" xfId="0" applyFont="1" applyFill="1" applyBorder="1" applyAlignment="1" applyProtection="1">
      <alignment horizontal="center" vertical="center" wrapText="1"/>
    </xf>
    <xf numFmtId="0" fontId="127" fillId="28" borderId="88" xfId="0" applyFont="1" applyFill="1" applyBorder="1" applyAlignment="1" applyProtection="1">
      <alignment horizontal="center" vertical="center" wrapText="1"/>
    </xf>
    <xf numFmtId="0" fontId="127" fillId="28" borderId="0" xfId="0" applyFont="1" applyFill="1" applyBorder="1" applyAlignment="1" applyProtection="1">
      <alignment horizontal="center" vertical="center" wrapText="1"/>
    </xf>
    <xf numFmtId="0" fontId="127" fillId="28" borderId="50" xfId="0" applyFont="1" applyFill="1" applyBorder="1" applyAlignment="1" applyProtection="1">
      <alignment horizontal="center" vertical="center" wrapText="1"/>
    </xf>
    <xf numFmtId="0" fontId="127" fillId="28" borderId="10" xfId="0" applyFont="1" applyFill="1" applyBorder="1" applyAlignment="1" applyProtection="1">
      <alignment horizontal="center" vertical="center" wrapText="1"/>
    </xf>
    <xf numFmtId="0" fontId="127" fillId="28" borderId="49" xfId="0" applyFont="1" applyFill="1" applyBorder="1" applyAlignment="1" applyProtection="1">
      <alignment horizontal="center" vertical="center" wrapText="1"/>
    </xf>
    <xf numFmtId="0" fontId="127" fillId="28" borderId="11" xfId="0" applyFont="1" applyFill="1" applyBorder="1" applyAlignment="1" applyProtection="1">
      <alignment horizontal="center" vertical="center" wrapText="1"/>
    </xf>
    <xf numFmtId="0" fontId="106" fillId="16" borderId="53" xfId="0" applyFont="1" applyFill="1" applyBorder="1" applyAlignment="1" applyProtection="1">
      <alignment horizontal="center"/>
    </xf>
    <xf numFmtId="0" fontId="106" fillId="16" borderId="37" xfId="0" applyFont="1" applyFill="1" applyBorder="1" applyAlignment="1" applyProtection="1">
      <alignment horizontal="center"/>
    </xf>
    <xf numFmtId="0" fontId="48" fillId="7" borderId="61" xfId="0" applyFont="1" applyFill="1" applyBorder="1" applyAlignment="1" applyProtection="1">
      <alignment horizontal="left" vertical="center" wrapText="1"/>
      <protection locked="0"/>
    </xf>
    <xf numFmtId="0" fontId="48" fillId="7" borderId="62" xfId="0" applyFont="1" applyFill="1" applyBorder="1" applyAlignment="1" applyProtection="1">
      <alignment horizontal="left" vertical="center" wrapText="1"/>
      <protection locked="0"/>
    </xf>
    <xf numFmtId="0" fontId="48" fillId="7" borderId="63" xfId="0" applyFont="1" applyFill="1" applyBorder="1" applyAlignment="1" applyProtection="1">
      <alignment horizontal="left" vertical="center" wrapText="1"/>
      <protection locked="0"/>
    </xf>
    <xf numFmtId="0" fontId="48" fillId="7" borderId="65" xfId="0" applyFont="1" applyFill="1" applyBorder="1" applyAlignment="1" applyProtection="1">
      <alignment horizontal="left" vertical="center" wrapText="1"/>
      <protection locked="0"/>
    </xf>
    <xf numFmtId="0" fontId="48" fillId="7" borderId="0" xfId="0" applyFont="1" applyFill="1" applyBorder="1" applyAlignment="1" applyProtection="1">
      <alignment horizontal="left" vertical="center" wrapText="1"/>
      <protection locked="0"/>
    </xf>
    <xf numFmtId="0" fontId="48" fillId="7" borderId="66" xfId="0" applyFont="1" applyFill="1" applyBorder="1" applyAlignment="1" applyProtection="1">
      <alignment horizontal="left" vertical="center" wrapText="1"/>
      <protection locked="0"/>
    </xf>
    <xf numFmtId="0" fontId="48" fillId="7" borderId="68" xfId="0" applyFont="1" applyFill="1" applyBorder="1" applyAlignment="1" applyProtection="1">
      <alignment horizontal="left" vertical="center" wrapText="1"/>
      <protection locked="0"/>
    </xf>
    <xf numFmtId="0" fontId="48" fillId="7" borderId="69" xfId="0" applyFont="1" applyFill="1" applyBorder="1" applyAlignment="1" applyProtection="1">
      <alignment horizontal="left" vertical="center" wrapText="1"/>
      <protection locked="0"/>
    </xf>
    <xf numFmtId="0" fontId="48" fillId="7" borderId="70" xfId="0" applyFont="1" applyFill="1" applyBorder="1" applyAlignment="1" applyProtection="1">
      <alignment horizontal="left" vertical="center" wrapText="1"/>
      <protection locked="0"/>
    </xf>
    <xf numFmtId="0" fontId="48" fillId="7" borderId="98" xfId="0" applyFont="1" applyFill="1" applyBorder="1" applyAlignment="1" applyProtection="1">
      <alignment horizontal="center" vertical="center" wrapText="1"/>
      <protection locked="0"/>
    </xf>
    <xf numFmtId="0" fontId="48" fillId="7" borderId="99" xfId="0" applyFont="1" applyFill="1" applyBorder="1" applyAlignment="1" applyProtection="1">
      <alignment horizontal="center" vertical="center" wrapText="1"/>
      <protection locked="0"/>
    </xf>
    <xf numFmtId="0" fontId="48" fillId="7" borderId="100" xfId="0" applyFont="1" applyFill="1" applyBorder="1" applyAlignment="1" applyProtection="1">
      <alignment horizontal="center" vertical="center" wrapText="1"/>
      <protection locked="0"/>
    </xf>
    <xf numFmtId="0" fontId="118" fillId="28" borderId="33" xfId="4" applyNumberFormat="1" applyFont="1" applyFill="1" applyBorder="1" applyAlignment="1">
      <alignment horizontal="center" wrapText="1"/>
    </xf>
    <xf numFmtId="0" fontId="118" fillId="28" borderId="40" xfId="4" applyNumberFormat="1" applyFont="1" applyFill="1" applyBorder="1" applyAlignment="1">
      <alignment horizontal="center" wrapText="1"/>
    </xf>
    <xf numFmtId="0" fontId="118" fillId="28" borderId="82" xfId="4" applyNumberFormat="1" applyFont="1" applyFill="1" applyBorder="1" applyAlignment="1">
      <alignment horizontal="center" wrapText="1"/>
    </xf>
    <xf numFmtId="0" fontId="118" fillId="28" borderId="88" xfId="4" applyNumberFormat="1" applyFont="1" applyFill="1" applyBorder="1" applyAlignment="1">
      <alignment horizontal="center" wrapText="1"/>
    </xf>
    <xf numFmtId="0" fontId="118" fillId="28" borderId="0" xfId="4" applyNumberFormat="1" applyFont="1" applyFill="1" applyBorder="1" applyAlignment="1">
      <alignment horizontal="center" wrapText="1"/>
    </xf>
    <xf numFmtId="0" fontId="118" fillId="28" borderId="50" xfId="4" applyNumberFormat="1" applyFont="1" applyFill="1" applyBorder="1" applyAlignment="1">
      <alignment horizontal="center" wrapText="1"/>
    </xf>
    <xf numFmtId="0" fontId="127" fillId="25" borderId="2" xfId="0" applyFont="1" applyFill="1" applyBorder="1" applyAlignment="1" applyProtection="1">
      <alignment horizontal="right" vertical="center"/>
    </xf>
    <xf numFmtId="0" fontId="127" fillId="25" borderId="3" xfId="0" applyFont="1" applyFill="1" applyBorder="1" applyAlignment="1" applyProtection="1">
      <alignment horizontal="right" vertical="center"/>
    </xf>
    <xf numFmtId="171" fontId="44" fillId="7" borderId="3" xfId="0" applyNumberFormat="1" applyFont="1" applyFill="1" applyBorder="1" applyAlignment="1" applyProtection="1">
      <alignment horizontal="center" vertical="center"/>
      <protection locked="0"/>
    </xf>
    <xf numFmtId="171" fontId="44" fillId="7" borderId="4" xfId="0" applyNumberFormat="1" applyFont="1" applyFill="1" applyBorder="1" applyAlignment="1" applyProtection="1">
      <alignment horizontal="center" vertical="center"/>
      <protection locked="0"/>
    </xf>
    <xf numFmtId="0" fontId="44" fillId="25" borderId="2" xfId="0" applyFont="1" applyFill="1" applyBorder="1" applyAlignment="1" applyProtection="1">
      <alignment horizontal="center" vertical="center"/>
    </xf>
    <xf numFmtId="0" fontId="44" fillId="25" borderId="3" xfId="0" applyFont="1" applyFill="1" applyBorder="1" applyAlignment="1" applyProtection="1">
      <alignment horizontal="center" vertical="center"/>
    </xf>
    <xf numFmtId="0" fontId="44" fillId="25" borderId="4" xfId="0" applyFont="1" applyFill="1" applyBorder="1" applyAlignment="1" applyProtection="1">
      <alignment horizontal="center" vertical="center"/>
    </xf>
    <xf numFmtId="0" fontId="48" fillId="7" borderId="57" xfId="0" applyFont="1" applyFill="1" applyBorder="1" applyAlignment="1" applyProtection="1">
      <alignment horizontal="left" vertical="center" wrapText="1"/>
      <protection locked="0"/>
    </xf>
    <xf numFmtId="0" fontId="48" fillId="7" borderId="58" xfId="0" applyFont="1" applyFill="1" applyBorder="1" applyAlignment="1" applyProtection="1">
      <alignment horizontal="left" vertical="center" wrapText="1"/>
      <protection locked="0"/>
    </xf>
    <xf numFmtId="0" fontId="48" fillId="7" borderId="59" xfId="0" applyFont="1" applyFill="1" applyBorder="1" applyAlignment="1" applyProtection="1">
      <alignment horizontal="left" vertical="center" wrapText="1"/>
      <protection locked="0"/>
    </xf>
    <xf numFmtId="0" fontId="49" fillId="25" borderId="60" xfId="0" applyFont="1" applyFill="1" applyBorder="1" applyAlignment="1" applyProtection="1">
      <alignment horizontal="left" vertical="center"/>
    </xf>
    <xf numFmtId="0" fontId="49" fillId="25" borderId="64" xfId="0" applyFont="1" applyFill="1" applyBorder="1" applyAlignment="1" applyProtection="1">
      <alignment horizontal="left" vertical="center"/>
    </xf>
    <xf numFmtId="0" fontId="49" fillId="25" borderId="67" xfId="0" applyFont="1" applyFill="1" applyBorder="1" applyAlignment="1" applyProtection="1">
      <alignment horizontal="left" vertical="center"/>
    </xf>
    <xf numFmtId="0" fontId="6" fillId="2" borderId="0" xfId="6" applyNumberFormat="1" applyFont="1" applyFill="1" applyBorder="1" applyAlignment="1" applyProtection="1">
      <alignment horizontal="center" vertical="top"/>
    </xf>
    <xf numFmtId="0" fontId="14" fillId="2" borderId="79" xfId="5" applyFont="1" applyFill="1" applyBorder="1" applyAlignment="1" applyProtection="1">
      <alignment horizontal="left" indent="2"/>
    </xf>
    <xf numFmtId="0" fontId="14" fillId="2" borderId="14" xfId="5" applyFont="1" applyFill="1" applyBorder="1" applyAlignment="1" applyProtection="1">
      <alignment horizontal="left" indent="2"/>
    </xf>
    <xf numFmtId="0" fontId="7" fillId="2" borderId="79" xfId="5" applyFont="1" applyFill="1" applyBorder="1" applyAlignment="1" applyProtection="1">
      <alignment horizontal="left" indent="4"/>
    </xf>
    <xf numFmtId="0" fontId="7" fillId="2" borderId="14" xfId="5" applyFont="1" applyFill="1" applyBorder="1" applyAlignment="1" applyProtection="1">
      <alignment horizontal="left" indent="4"/>
    </xf>
    <xf numFmtId="0" fontId="118" fillId="4" borderId="0" xfId="5" applyFont="1" applyFill="1" applyAlignment="1" applyProtection="1">
      <alignment horizontal="center"/>
    </xf>
    <xf numFmtId="0" fontId="9" fillId="4" borderId="0" xfId="5" applyFont="1" applyFill="1" applyAlignment="1" applyProtection="1">
      <alignment horizontal="center"/>
    </xf>
    <xf numFmtId="0" fontId="14" fillId="2" borderId="2" xfId="5" applyFont="1" applyFill="1" applyBorder="1" applyProtection="1"/>
    <xf numFmtId="0" fontId="14" fillId="2" borderId="7" xfId="5" applyFont="1" applyFill="1" applyBorder="1" applyProtection="1"/>
    <xf numFmtId="0" fontId="7" fillId="2" borderId="2" xfId="5" applyFont="1" applyFill="1" applyBorder="1" applyProtection="1"/>
    <xf numFmtId="0" fontId="7" fillId="2" borderId="7" xfId="5" applyFont="1" applyFill="1" applyBorder="1" applyProtection="1"/>
    <xf numFmtId="0" fontId="14" fillId="2" borderId="79" xfId="5" applyFont="1" applyFill="1" applyBorder="1" applyAlignment="1" applyProtection="1">
      <alignment horizontal="left"/>
    </xf>
    <xf numFmtId="0" fontId="14" fillId="2" borderId="14" xfId="5" applyFont="1" applyFill="1" applyBorder="1" applyAlignment="1" applyProtection="1">
      <alignment horizontal="left"/>
    </xf>
    <xf numFmtId="0" fontId="7" fillId="2" borderId="79" xfId="5" applyFont="1" applyFill="1" applyBorder="1" applyAlignment="1" applyProtection="1">
      <alignment horizontal="left" indent="2"/>
    </xf>
    <xf numFmtId="0" fontId="7" fillId="2" borderId="14" xfId="5" applyFont="1" applyFill="1" applyBorder="1" applyAlignment="1" applyProtection="1">
      <alignment horizontal="left" indent="2"/>
    </xf>
    <xf numFmtId="0" fontId="14" fillId="2" borderId="79" xfId="5" applyFont="1" applyFill="1" applyBorder="1" applyProtection="1"/>
    <xf numFmtId="0" fontId="14" fillId="2" borderId="14" xfId="5" applyFont="1" applyFill="1" applyBorder="1" applyProtection="1"/>
    <xf numFmtId="0" fontId="14" fillId="25" borderId="2" xfId="6" applyFont="1" applyFill="1" applyBorder="1" applyAlignment="1" applyProtection="1">
      <alignment horizontal="center" vertical="center" wrapText="1"/>
    </xf>
    <xf numFmtId="0" fontId="14" fillId="25" borderId="7" xfId="6" applyFont="1" applyFill="1" applyBorder="1" applyAlignment="1" applyProtection="1">
      <alignment horizontal="center" vertical="center" wrapText="1"/>
    </xf>
    <xf numFmtId="0" fontId="14" fillId="2" borderId="85" xfId="5" applyFont="1" applyFill="1" applyBorder="1" applyProtection="1"/>
    <xf numFmtId="0" fontId="14" fillId="2" borderId="101" xfId="5" applyFont="1" applyFill="1" applyBorder="1" applyProtection="1"/>
    <xf numFmtId="0" fontId="7" fillId="4" borderId="0" xfId="9" applyFont="1" applyFill="1" applyBorder="1" applyAlignment="1" applyProtection="1">
      <alignment vertical="center" wrapText="1"/>
    </xf>
    <xf numFmtId="0" fontId="6" fillId="4" borderId="0" xfId="0" applyNumberFormat="1" applyFont="1" applyFill="1" applyBorder="1" applyAlignment="1" applyProtection="1">
      <alignment vertical="center" wrapText="1"/>
    </xf>
    <xf numFmtId="0" fontId="9" fillId="4" borderId="0" xfId="5" applyFont="1" applyFill="1" applyAlignment="1" applyProtection="1">
      <alignment horizontal="center" wrapText="1"/>
    </xf>
    <xf numFmtId="0" fontId="6" fillId="4" borderId="0" xfId="6" applyFont="1" applyFill="1" applyBorder="1" applyAlignment="1" applyProtection="1">
      <alignment horizontal="center" vertical="center"/>
    </xf>
    <xf numFmtId="0" fontId="6" fillId="4" borderId="0" xfId="9" applyFont="1" applyFill="1" applyBorder="1" applyAlignment="1" applyProtection="1">
      <alignment horizontal="center" vertical="center" wrapText="1"/>
    </xf>
    <xf numFmtId="0" fontId="6" fillId="4" borderId="0" xfId="0" applyNumberFormat="1" applyFont="1" applyFill="1" applyBorder="1" applyAlignment="1" applyProtection="1">
      <alignment horizontal="center" vertical="center"/>
    </xf>
    <xf numFmtId="0" fontId="7" fillId="4" borderId="0" xfId="6" applyFont="1" applyFill="1" applyBorder="1" applyAlignment="1" applyProtection="1">
      <alignment horizontal="center" vertical="center"/>
    </xf>
    <xf numFmtId="43" fontId="139" fillId="17" borderId="0" xfId="21" applyFont="1" applyFill="1" applyBorder="1" applyAlignment="1" applyProtection="1">
      <alignment horizontal="center" vertical="center"/>
    </xf>
    <xf numFmtId="0" fontId="8" fillId="4" borderId="0" xfId="5" applyFont="1" applyFill="1" applyAlignment="1" applyProtection="1">
      <alignment horizontal="center" wrapText="1"/>
    </xf>
    <xf numFmtId="0" fontId="6" fillId="4" borderId="0" xfId="0" applyNumberFormat="1" applyFont="1" applyFill="1" applyBorder="1" applyAlignment="1" applyProtection="1">
      <alignment horizontal="center" vertical="top"/>
    </xf>
    <xf numFmtId="0" fontId="0" fillId="4" borderId="0" xfId="0" applyFill="1" applyBorder="1" applyAlignment="1" applyProtection="1">
      <alignment horizontal="center" vertical="top"/>
    </xf>
    <xf numFmtId="0" fontId="6" fillId="4" borderId="0" xfId="6" applyFont="1" applyFill="1" applyBorder="1" applyAlignment="1">
      <alignment horizontal="center" vertical="center"/>
    </xf>
    <xf numFmtId="0" fontId="6" fillId="4" borderId="0" xfId="0" applyNumberFormat="1" applyFont="1" applyFill="1" applyBorder="1" applyAlignment="1">
      <alignment horizontal="center" vertical="center"/>
    </xf>
    <xf numFmtId="0" fontId="7" fillId="4" borderId="0" xfId="9" applyNumberFormat="1" applyFont="1" applyFill="1" applyBorder="1" applyAlignment="1" applyProtection="1">
      <alignment horizontal="left" vertical="top" wrapText="1"/>
    </xf>
    <xf numFmtId="49" fontId="15" fillId="4" borderId="0" xfId="9" applyNumberFormat="1" applyFont="1" applyFill="1" applyBorder="1" applyAlignment="1" applyProtection="1">
      <alignment horizontal="center" vertical="center" wrapText="1"/>
    </xf>
    <xf numFmtId="0" fontId="15" fillId="4" borderId="0" xfId="6" applyFont="1" applyFill="1" applyBorder="1" applyAlignment="1" applyProtection="1">
      <alignment horizontal="center" vertical="center"/>
    </xf>
    <xf numFmtId="0" fontId="32" fillId="25" borderId="2" xfId="0" applyFont="1" applyFill="1" applyBorder="1" applyAlignment="1" applyProtection="1">
      <alignment vertical="center" wrapText="1"/>
    </xf>
    <xf numFmtId="0" fontId="32" fillId="25" borderId="3" xfId="0" applyFont="1" applyFill="1" applyBorder="1" applyAlignment="1" applyProtection="1">
      <alignment vertical="center" wrapText="1"/>
    </xf>
    <xf numFmtId="0" fontId="32" fillId="25" borderId="7" xfId="0" applyFont="1" applyFill="1" applyBorder="1" applyAlignment="1" applyProtection="1">
      <alignment vertical="center" wrapText="1"/>
    </xf>
    <xf numFmtId="0" fontId="32" fillId="25" borderId="2" xfId="0" applyFont="1" applyFill="1" applyBorder="1" applyAlignment="1" applyProtection="1">
      <alignment vertical="center"/>
    </xf>
    <xf numFmtId="0" fontId="32" fillId="25" borderId="3" xfId="0" applyFont="1" applyFill="1" applyBorder="1" applyAlignment="1" applyProtection="1">
      <alignment vertical="center"/>
    </xf>
    <xf numFmtId="0" fontId="32" fillId="25" borderId="7" xfId="0" applyFont="1" applyFill="1" applyBorder="1" applyAlignment="1" applyProtection="1">
      <alignment vertical="center"/>
    </xf>
    <xf numFmtId="0" fontId="141" fillId="4" borderId="0" xfId="5" applyFont="1" applyFill="1" applyAlignment="1" applyProtection="1">
      <alignment horizontal="center"/>
    </xf>
    <xf numFmtId="0" fontId="32" fillId="4" borderId="2" xfId="0" applyFont="1" applyFill="1" applyBorder="1" applyAlignment="1" applyProtection="1">
      <alignment vertical="center"/>
    </xf>
    <xf numFmtId="0" fontId="32" fillId="4" borderId="3" xfId="0" applyFont="1" applyFill="1" applyBorder="1" applyAlignment="1" applyProtection="1">
      <alignment vertical="center"/>
    </xf>
    <xf numFmtId="0" fontId="32" fillId="4" borderId="7" xfId="0" applyFont="1" applyFill="1" applyBorder="1" applyAlignment="1" applyProtection="1">
      <alignment vertical="center"/>
    </xf>
    <xf numFmtId="0" fontId="8" fillId="4" borderId="0" xfId="5" applyFont="1" applyFill="1" applyAlignment="1" applyProtection="1">
      <alignment horizontal="center"/>
    </xf>
    <xf numFmtId="0" fontId="14" fillId="2" borderId="2" xfId="6" applyFont="1" applyFill="1" applyBorder="1" applyAlignment="1" applyProtection="1">
      <alignment vertical="center" wrapText="1"/>
    </xf>
    <xf numFmtId="0" fontId="14" fillId="2" borderId="3" xfId="6" applyFont="1" applyFill="1" applyBorder="1" applyAlignment="1" applyProtection="1">
      <alignment vertical="center" wrapText="1"/>
    </xf>
    <xf numFmtId="0" fontId="14" fillId="2" borderId="4" xfId="6" applyFont="1" applyFill="1" applyBorder="1" applyAlignment="1" applyProtection="1">
      <alignment vertical="center" wrapText="1"/>
    </xf>
    <xf numFmtId="3" fontId="6" fillId="6" borderId="31" xfId="7" applyFont="1" applyFill="1" applyBorder="1" applyProtection="1">
      <alignment horizontal="right" vertical="center"/>
    </xf>
    <xf numFmtId="3" fontId="6" fillId="6" borderId="12" xfId="7" applyFont="1" applyFill="1" applyBorder="1" applyProtection="1">
      <alignment horizontal="right" vertical="center"/>
    </xf>
    <xf numFmtId="3" fontId="26" fillId="6" borderId="31" xfId="7" applyFont="1" applyFill="1" applyBorder="1" applyProtection="1">
      <alignment horizontal="right" vertical="center"/>
    </xf>
    <xf numFmtId="3" fontId="26" fillId="6" borderId="12" xfId="7" applyFont="1" applyFill="1" applyBorder="1" applyProtection="1">
      <alignment horizontal="right" vertical="center"/>
    </xf>
    <xf numFmtId="3" fontId="6" fillId="6" borderId="17" xfId="7" applyFont="1" applyFill="1" applyBorder="1" applyProtection="1">
      <alignment horizontal="right" vertical="center"/>
    </xf>
    <xf numFmtId="0" fontId="32" fillId="4" borderId="0" xfId="0" applyNumberFormat="1" applyFont="1" applyFill="1" applyBorder="1" applyAlignment="1" applyProtection="1">
      <alignment horizontal="center" wrapText="1"/>
    </xf>
    <xf numFmtId="0" fontId="0" fillId="0" borderId="0" xfId="0" applyBorder="1" applyAlignment="1" applyProtection="1">
      <alignment horizontal="center" wrapText="1"/>
    </xf>
    <xf numFmtId="0" fontId="32" fillId="4" borderId="0" xfId="0" applyFont="1" applyFill="1" applyAlignment="1" applyProtection="1">
      <alignment horizontal="center" wrapText="1"/>
    </xf>
    <xf numFmtId="0" fontId="32" fillId="25" borderId="2" xfId="0" applyFont="1" applyFill="1" applyBorder="1" applyAlignment="1">
      <alignment horizontal="left"/>
    </xf>
    <xf numFmtId="0" fontId="32" fillId="25" borderId="3" xfId="0" applyFont="1" applyFill="1" applyBorder="1" applyAlignment="1">
      <alignment horizontal="left"/>
    </xf>
    <xf numFmtId="0" fontId="32" fillId="25" borderId="7" xfId="0" applyFont="1" applyFill="1" applyBorder="1" applyAlignment="1">
      <alignment horizontal="left"/>
    </xf>
    <xf numFmtId="0" fontId="33" fillId="0" borderId="0" xfId="0" applyFont="1" applyAlignment="1">
      <alignment wrapText="1"/>
    </xf>
    <xf numFmtId="0" fontId="110" fillId="4" borderId="0" xfId="12" applyFont="1" applyFill="1" applyBorder="1" applyAlignment="1" applyProtection="1">
      <alignment horizontal="center"/>
    </xf>
    <xf numFmtId="0" fontId="8" fillId="4" borderId="0" xfId="12" applyFont="1" applyFill="1" applyBorder="1" applyAlignment="1" applyProtection="1">
      <alignment horizontal="center" wrapText="1"/>
    </xf>
    <xf numFmtId="0" fontId="118" fillId="28" borderId="51" xfId="0" applyFont="1" applyFill="1" applyBorder="1" applyAlignment="1">
      <alignment horizontal="center"/>
    </xf>
    <xf numFmtId="0" fontId="118" fillId="28" borderId="27" xfId="0" applyFont="1" applyFill="1" applyBorder="1" applyAlignment="1">
      <alignment horizontal="center"/>
    </xf>
    <xf numFmtId="0" fontId="118" fillId="28" borderId="52" xfId="0" applyFont="1" applyFill="1" applyBorder="1" applyAlignment="1">
      <alignment horizontal="center"/>
    </xf>
    <xf numFmtId="0" fontId="24" fillId="25" borderId="72" xfId="0" applyNumberFormat="1" applyFont="1" applyFill="1" applyBorder="1" applyAlignment="1">
      <alignment horizontal="center" vertical="center"/>
    </xf>
    <xf numFmtId="0" fontId="24" fillId="25" borderId="73" xfId="0" applyNumberFormat="1" applyFont="1" applyFill="1" applyBorder="1" applyAlignment="1">
      <alignment horizontal="center" vertical="center"/>
    </xf>
    <xf numFmtId="0" fontId="24" fillId="25" borderId="52" xfId="0" applyFont="1" applyFill="1" applyBorder="1" applyAlignment="1">
      <alignment horizontal="center" vertical="center"/>
    </xf>
    <xf numFmtId="0" fontId="24" fillId="25" borderId="37" xfId="0" applyFont="1" applyFill="1" applyBorder="1" applyAlignment="1">
      <alignment horizontal="center" vertical="center"/>
    </xf>
    <xf numFmtId="0" fontId="24" fillId="25" borderId="72" xfId="0" applyFont="1" applyFill="1" applyBorder="1" applyAlignment="1">
      <alignment horizontal="center" vertical="center"/>
    </xf>
    <xf numFmtId="0" fontId="24" fillId="25" borderId="73" xfId="0" applyFont="1" applyFill="1" applyBorder="1" applyAlignment="1">
      <alignment horizontal="center" vertical="center"/>
    </xf>
    <xf numFmtId="0" fontId="24" fillId="25" borderId="72" xfId="0" applyFont="1" applyFill="1" applyBorder="1" applyAlignment="1">
      <alignment horizontal="center" vertical="center" wrapText="1"/>
    </xf>
    <xf numFmtId="0" fontId="0" fillId="25" borderId="74" xfId="0" applyFill="1" applyBorder="1" applyAlignment="1">
      <alignment horizontal="center" vertical="center" wrapText="1"/>
    </xf>
    <xf numFmtId="0" fontId="15" fillId="0" borderId="38" xfId="0" applyFont="1" applyFill="1" applyBorder="1" applyAlignment="1"/>
    <xf numFmtId="0" fontId="24" fillId="25" borderId="51" xfId="0" applyNumberFormat="1" applyFont="1" applyFill="1" applyBorder="1" applyAlignment="1">
      <alignment horizontal="center" vertical="center"/>
    </xf>
    <xf numFmtId="0" fontId="24" fillId="25" borderId="27" xfId="0" applyNumberFormat="1" applyFont="1" applyFill="1" applyBorder="1" applyAlignment="1">
      <alignment horizontal="center" vertical="center"/>
    </xf>
    <xf numFmtId="0" fontId="24" fillId="25" borderId="52" xfId="0" applyNumberFormat="1" applyFont="1" applyFill="1" applyBorder="1" applyAlignment="1">
      <alignment horizontal="center" vertical="center"/>
    </xf>
    <xf numFmtId="0" fontId="24" fillId="25" borderId="53" xfId="0" applyNumberFormat="1" applyFont="1" applyFill="1" applyBorder="1" applyAlignment="1">
      <alignment horizontal="center" vertical="center"/>
    </xf>
    <xf numFmtId="0" fontId="24" fillId="25" borderId="0" xfId="0" applyNumberFormat="1" applyFont="1" applyFill="1" applyBorder="1" applyAlignment="1">
      <alignment horizontal="center" vertical="center"/>
    </xf>
    <xf numFmtId="0" fontId="24" fillId="25" borderId="37" xfId="0" applyNumberFormat="1" applyFont="1" applyFill="1" applyBorder="1" applyAlignment="1">
      <alignment horizontal="center" vertical="center"/>
    </xf>
    <xf numFmtId="0" fontId="24" fillId="25" borderId="48" xfId="0" applyNumberFormat="1" applyFont="1" applyFill="1" applyBorder="1" applyAlignment="1">
      <alignment horizontal="center" vertical="center"/>
    </xf>
    <xf numFmtId="0" fontId="24" fillId="25" borderId="16" xfId="0" applyNumberFormat="1" applyFont="1" applyFill="1" applyBorder="1" applyAlignment="1">
      <alignment horizontal="center" vertical="center"/>
    </xf>
    <xf numFmtId="0" fontId="24" fillId="25" borderId="71" xfId="0" applyNumberFormat="1" applyFont="1" applyFill="1" applyBorder="1" applyAlignment="1">
      <alignment horizontal="center" vertical="center"/>
    </xf>
    <xf numFmtId="0" fontId="15" fillId="0" borderId="14" xfId="0" applyFont="1" applyFill="1" applyBorder="1" applyAlignment="1"/>
    <xf numFmtId="0" fontId="15" fillId="0" borderId="23" xfId="0" applyFont="1" applyFill="1" applyBorder="1" applyAlignment="1"/>
    <xf numFmtId="0" fontId="15" fillId="0" borderId="13" xfId="0" applyFont="1" applyFill="1" applyBorder="1" applyAlignment="1"/>
    <xf numFmtId="0" fontId="78" fillId="25" borderId="2" xfId="0" applyFont="1" applyFill="1" applyBorder="1" applyAlignment="1">
      <alignment horizontal="left"/>
    </xf>
    <xf numFmtId="0" fontId="78" fillId="25" borderId="3" xfId="0" applyFont="1" applyFill="1" applyBorder="1" applyAlignment="1">
      <alignment horizontal="left"/>
    </xf>
    <xf numFmtId="0" fontId="78" fillId="25" borderId="4" xfId="0" applyFont="1" applyFill="1" applyBorder="1" applyAlignment="1">
      <alignment horizontal="left"/>
    </xf>
    <xf numFmtId="0" fontId="24" fillId="25" borderId="74" xfId="0" applyNumberFormat="1" applyFont="1" applyFill="1" applyBorder="1" applyAlignment="1">
      <alignment horizontal="center" vertical="center"/>
    </xf>
    <xf numFmtId="0" fontId="54" fillId="25" borderId="72" xfId="0" applyFont="1" applyFill="1" applyBorder="1" applyAlignment="1">
      <alignment horizontal="center" vertical="center"/>
    </xf>
    <xf numFmtId="0" fontId="54" fillId="25" borderId="73" xfId="0" applyFont="1" applyFill="1" applyBorder="1" applyAlignment="1">
      <alignment horizontal="center" vertical="center"/>
    </xf>
    <xf numFmtId="0" fontId="54" fillId="25" borderId="74" xfId="0" applyFont="1" applyFill="1" applyBorder="1" applyAlignment="1">
      <alignment horizontal="center" vertical="center"/>
    </xf>
    <xf numFmtId="0" fontId="54" fillId="25" borderId="72" xfId="0" applyFont="1" applyFill="1" applyBorder="1" applyAlignment="1">
      <alignment horizontal="justify" vertical="center"/>
    </xf>
    <xf numFmtId="0" fontId="0" fillId="25" borderId="73" xfId="0" applyFill="1" applyBorder="1" applyAlignment="1"/>
    <xf numFmtId="0" fontId="0" fillId="25" borderId="74" xfId="0" applyFill="1" applyBorder="1" applyAlignment="1"/>
    <xf numFmtId="0" fontId="54" fillId="25" borderId="2" xfId="0" applyFont="1" applyFill="1" applyBorder="1" applyAlignment="1">
      <alignment horizontal="center" vertical="center"/>
    </xf>
    <xf numFmtId="0" fontId="0" fillId="25" borderId="3" xfId="0" applyFill="1" applyBorder="1" applyAlignment="1">
      <alignment vertical="center"/>
    </xf>
    <xf numFmtId="0" fontId="0" fillId="25" borderId="4" xfId="0" applyFill="1" applyBorder="1" applyAlignment="1">
      <alignment vertical="center"/>
    </xf>
    <xf numFmtId="0" fontId="51" fillId="28" borderId="48" xfId="0" applyFont="1" applyFill="1" applyBorder="1"/>
    <xf numFmtId="0" fontId="51" fillId="28" borderId="16" xfId="0" applyFont="1" applyFill="1" applyBorder="1"/>
    <xf numFmtId="0" fontId="51" fillId="28" borderId="71" xfId="0" applyFont="1" applyFill="1" applyBorder="1"/>
    <xf numFmtId="0" fontId="10" fillId="4" borderId="0" xfId="0" applyFont="1" applyFill="1" applyBorder="1" applyAlignment="1">
      <alignment horizontal="justify" vertical="center"/>
    </xf>
    <xf numFmtId="0" fontId="10"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xf>
    <xf numFmtId="0" fontId="55" fillId="4" borderId="0" xfId="0" applyFont="1" applyFill="1" applyBorder="1" applyAlignment="1">
      <alignment horizontal="center" vertical="justify"/>
    </xf>
    <xf numFmtId="0" fontId="51" fillId="4" borderId="0" xfId="0" applyFont="1" applyFill="1" applyBorder="1" applyAlignment="1">
      <alignment horizontal="left" vertical="justify"/>
    </xf>
    <xf numFmtId="9" fontId="51" fillId="4" borderId="0" xfId="0" applyNumberFormat="1" applyFont="1" applyFill="1" applyBorder="1" applyAlignment="1">
      <alignment horizontal="center" vertical="justify"/>
    </xf>
    <xf numFmtId="0" fontId="51" fillId="4" borderId="0" xfId="0" applyFont="1" applyFill="1" applyBorder="1" applyAlignment="1"/>
    <xf numFmtId="0" fontId="55" fillId="4" borderId="0" xfId="0" applyFont="1" applyFill="1" applyBorder="1" applyAlignment="1">
      <alignment horizontal="center" vertical="center"/>
    </xf>
    <xf numFmtId="0" fontId="56" fillId="4" borderId="0" xfId="0" applyFont="1" applyFill="1" applyBorder="1" applyAlignment="1">
      <alignment horizontal="center" vertical="center"/>
    </xf>
    <xf numFmtId="9" fontId="51" fillId="4" borderId="0" xfId="0" applyNumberFormat="1" applyFont="1" applyFill="1" applyBorder="1" applyAlignment="1"/>
    <xf numFmtId="0" fontId="0" fillId="4" borderId="0" xfId="0" applyFill="1" applyBorder="1" applyAlignment="1"/>
    <xf numFmtId="0" fontId="57" fillId="0" borderId="0" xfId="0" applyFont="1" applyBorder="1" applyAlignment="1">
      <alignment horizontal="left"/>
    </xf>
    <xf numFmtId="0" fontId="50" fillId="0" borderId="0" xfId="0" applyFont="1" applyBorder="1" applyAlignment="1">
      <alignment horizontal="left"/>
    </xf>
    <xf numFmtId="0" fontId="59" fillId="4" borderId="0" xfId="0" applyFont="1" applyFill="1" applyBorder="1" applyAlignment="1">
      <alignment horizontal="left" vertical="justify"/>
    </xf>
    <xf numFmtId="0" fontId="118" fillId="33" borderId="33" xfId="0" applyFont="1" applyFill="1" applyBorder="1" applyAlignment="1">
      <alignment horizontal="center"/>
    </xf>
    <xf numFmtId="0" fontId="118" fillId="33" borderId="40" xfId="0" applyFont="1" applyFill="1" applyBorder="1" applyAlignment="1">
      <alignment horizontal="center"/>
    </xf>
    <xf numFmtId="0" fontId="118" fillId="33" borderId="82" xfId="0" applyFont="1" applyFill="1" applyBorder="1" applyAlignment="1">
      <alignment horizontal="center"/>
    </xf>
    <xf numFmtId="0" fontId="14" fillId="25" borderId="72" xfId="0" applyFont="1" applyFill="1" applyBorder="1" applyAlignment="1">
      <alignment horizontal="center" vertical="center"/>
    </xf>
    <xf numFmtId="0" fontId="14" fillId="25" borderId="73" xfId="0" applyFont="1" applyFill="1" applyBorder="1" applyAlignment="1">
      <alignment horizontal="center" vertical="center"/>
    </xf>
    <xf numFmtId="0" fontId="14" fillId="25" borderId="7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68" fillId="4" borderId="0" xfId="0" applyFont="1" applyFill="1" applyBorder="1" applyAlignment="1">
      <alignment horizontal="left"/>
    </xf>
    <xf numFmtId="0" fontId="18" fillId="4" borderId="0" xfId="0" applyFont="1" applyFill="1" applyBorder="1" applyAlignment="1">
      <alignment horizontal="left"/>
    </xf>
    <xf numFmtId="0" fontId="14" fillId="25" borderId="72" xfId="0" applyFont="1" applyFill="1" applyBorder="1" applyAlignment="1">
      <alignment horizontal="center" vertical="distributed" readingOrder="1"/>
    </xf>
    <xf numFmtId="0" fontId="14" fillId="25" borderId="73" xfId="0" applyFont="1" applyFill="1" applyBorder="1" applyAlignment="1">
      <alignment horizontal="center" vertical="distributed" readingOrder="1"/>
    </xf>
    <xf numFmtId="0" fontId="14" fillId="25" borderId="74" xfId="0" applyFont="1" applyFill="1" applyBorder="1" applyAlignment="1">
      <alignment horizontal="center" vertical="distributed" readingOrder="1"/>
    </xf>
    <xf numFmtId="0" fontId="14" fillId="25" borderId="51" xfId="0" applyFont="1" applyFill="1" applyBorder="1" applyAlignment="1">
      <alignment horizontal="center" vertical="center"/>
    </xf>
    <xf numFmtId="0" fontId="14" fillId="25" borderId="53" xfId="0" applyFont="1" applyFill="1" applyBorder="1" applyAlignment="1">
      <alignment horizontal="center" vertical="center"/>
    </xf>
    <xf numFmtId="0" fontId="14" fillId="25" borderId="48" xfId="0" applyFont="1" applyFill="1" applyBorder="1" applyAlignment="1">
      <alignment horizontal="center" vertical="center"/>
    </xf>
    <xf numFmtId="0" fontId="14" fillId="25" borderId="2" xfId="0" applyFont="1" applyFill="1" applyBorder="1" applyAlignment="1">
      <alignment horizontal="center" vertical="center"/>
    </xf>
    <xf numFmtId="0" fontId="123" fillId="33" borderId="10" xfId="0" applyFont="1" applyFill="1" applyBorder="1"/>
    <xf numFmtId="0" fontId="123" fillId="33" borderId="49" xfId="0" applyFont="1" applyFill="1" applyBorder="1"/>
    <xf numFmtId="0" fontId="123" fillId="33" borderId="11" xfId="0" applyFont="1" applyFill="1" applyBorder="1"/>
    <xf numFmtId="0" fontId="118" fillId="28" borderId="33" xfId="0" applyFont="1" applyFill="1" applyBorder="1" applyAlignment="1">
      <alignment horizontal="center"/>
    </xf>
    <xf numFmtId="0" fontId="118" fillId="28" borderId="40" xfId="0" applyFont="1" applyFill="1" applyBorder="1" applyAlignment="1">
      <alignment horizontal="center"/>
    </xf>
    <xf numFmtId="0" fontId="118" fillId="28" borderId="82" xfId="0" applyFont="1" applyFill="1" applyBorder="1" applyAlignment="1">
      <alignment horizontal="center"/>
    </xf>
    <xf numFmtId="0" fontId="14" fillId="25" borderId="2" xfId="0" applyFont="1" applyFill="1" applyBorder="1"/>
    <xf numFmtId="0" fontId="14" fillId="25" borderId="3" xfId="0" applyFont="1" applyFill="1" applyBorder="1"/>
    <xf numFmtId="0" fontId="14" fillId="25" borderId="4" xfId="0" applyFont="1" applyFill="1" applyBorder="1"/>
    <xf numFmtId="0" fontId="7" fillId="25" borderId="2" xfId="0" applyFont="1" applyFill="1" applyBorder="1"/>
    <xf numFmtId="0" fontId="7" fillId="25" borderId="3" xfId="0" applyFont="1" applyFill="1" applyBorder="1"/>
    <xf numFmtId="0" fontId="7" fillId="25" borderId="4" xfId="0" applyFont="1" applyFill="1" applyBorder="1"/>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7" fillId="0" borderId="72" xfId="0" applyFont="1" applyFill="1" applyBorder="1" applyAlignment="1">
      <alignment horizontal="justify" vertical="top"/>
    </xf>
    <xf numFmtId="0" fontId="7" fillId="0" borderId="73" xfId="0" applyFont="1" applyFill="1" applyBorder="1" applyAlignment="1">
      <alignment horizontal="justify" vertical="top"/>
    </xf>
    <xf numFmtId="0" fontId="7" fillId="0" borderId="74" xfId="0" applyFont="1" applyFill="1" applyBorder="1" applyAlignment="1"/>
    <xf numFmtId="0" fontId="7" fillId="6" borderId="73" xfId="0" applyFont="1" applyFill="1" applyBorder="1" applyAlignment="1">
      <alignment horizontal="justify" vertical="top"/>
    </xf>
    <xf numFmtId="0" fontId="7" fillId="6" borderId="74" xfId="0" applyFont="1" applyFill="1" applyBorder="1" applyAlignment="1">
      <alignment horizontal="justify" vertical="top"/>
    </xf>
    <xf numFmtId="0" fontId="14" fillId="6" borderId="73" xfId="0" applyFont="1" applyFill="1" applyBorder="1" applyAlignment="1">
      <alignment horizontal="center" vertical="top"/>
    </xf>
    <xf numFmtId="0" fontId="14" fillId="6" borderId="74" xfId="0" applyFont="1" applyFill="1" applyBorder="1" applyAlignment="1">
      <alignment horizontal="center" vertical="top"/>
    </xf>
    <xf numFmtId="0" fontId="15" fillId="28" borderId="10" xfId="0" applyFont="1" applyFill="1" applyBorder="1" applyAlignment="1">
      <alignment horizontal="center"/>
    </xf>
    <xf numFmtId="0" fontId="15" fillId="28" borderId="49" xfId="0" applyFont="1" applyFill="1" applyBorder="1" applyAlignment="1">
      <alignment horizontal="center"/>
    </xf>
    <xf numFmtId="0" fontId="15" fillId="28" borderId="11" xfId="0" applyFont="1" applyFill="1" applyBorder="1" applyAlignment="1">
      <alignment horizontal="center"/>
    </xf>
    <xf numFmtId="0" fontId="70" fillId="4" borderId="0" xfId="0" applyFont="1" applyFill="1" applyBorder="1" applyAlignment="1">
      <alignment horizontal="left"/>
    </xf>
    <xf numFmtId="0" fontId="13" fillId="4" borderId="0" xfId="0" applyFont="1" applyFill="1" applyBorder="1" applyAlignment="1">
      <alignment horizontal="left"/>
    </xf>
    <xf numFmtId="0" fontId="14" fillId="25" borderId="72" xfId="0" applyFont="1" applyFill="1" applyBorder="1" applyAlignment="1">
      <alignment horizontal="justify" vertical="center"/>
    </xf>
    <xf numFmtId="0" fontId="7" fillId="25" borderId="73" xfId="0" applyFont="1" applyFill="1" applyBorder="1" applyAlignment="1"/>
    <xf numFmtId="0" fontId="14" fillId="25" borderId="3" xfId="0" applyFont="1" applyFill="1" applyBorder="1" applyAlignment="1">
      <alignment horizontal="center" vertical="center"/>
    </xf>
    <xf numFmtId="0" fontId="124" fillId="28" borderId="33" xfId="0" applyFont="1" applyFill="1" applyBorder="1" applyAlignment="1">
      <alignment horizontal="center"/>
    </xf>
    <xf numFmtId="0" fontId="124" fillId="28" borderId="40" xfId="0" applyFont="1" applyFill="1" applyBorder="1" applyAlignment="1">
      <alignment horizontal="center"/>
    </xf>
    <xf numFmtId="0" fontId="124" fillId="28" borderId="82" xfId="0" applyFont="1" applyFill="1" applyBorder="1" applyAlignment="1">
      <alignment horizontal="center"/>
    </xf>
    <xf numFmtId="0" fontId="24" fillId="25" borderId="74" xfId="0" applyFont="1" applyFill="1" applyBorder="1" applyAlignment="1">
      <alignment horizontal="center" vertical="center"/>
    </xf>
    <xf numFmtId="0" fontId="24" fillId="25" borderId="72" xfId="0" applyFont="1" applyFill="1" applyBorder="1" applyAlignment="1">
      <alignment horizontal="justify" vertical="top"/>
    </xf>
    <xf numFmtId="0" fontId="24" fillId="25" borderId="73" xfId="0" applyFont="1" applyFill="1" applyBorder="1" applyAlignment="1">
      <alignment horizontal="justify" vertical="top"/>
    </xf>
    <xf numFmtId="0" fontId="24" fillId="25" borderId="74" xfId="0" applyFont="1" applyFill="1" applyBorder="1" applyAlignment="1">
      <alignment horizontal="justify" vertical="top"/>
    </xf>
    <xf numFmtId="0" fontId="24" fillId="25" borderId="72" xfId="0" applyFont="1" applyFill="1" applyBorder="1" applyAlignment="1">
      <alignment horizontal="center" vertical="top"/>
    </xf>
    <xf numFmtId="0" fontId="24" fillId="25" borderId="73" xfId="0" applyFont="1" applyFill="1" applyBorder="1" applyAlignment="1">
      <alignment horizontal="center" vertical="top"/>
    </xf>
    <xf numFmtId="0" fontId="24" fillId="25" borderId="74" xfId="0" applyFont="1" applyFill="1" applyBorder="1" applyAlignment="1">
      <alignment horizontal="center" vertical="top"/>
    </xf>
    <xf numFmtId="0" fontId="15" fillId="0" borderId="51" xfId="0" applyFont="1" applyFill="1" applyBorder="1" applyAlignment="1">
      <alignment horizontal="left" vertical="justify"/>
    </xf>
    <xf numFmtId="0" fontId="15" fillId="0" borderId="48" xfId="0" applyFont="1" applyFill="1" applyBorder="1" applyAlignment="1">
      <alignment horizontal="left" vertical="justify"/>
    </xf>
    <xf numFmtId="0" fontId="74" fillId="0" borderId="51" xfId="0" applyFont="1" applyFill="1" applyBorder="1" applyAlignment="1">
      <alignment horizontal="left" vertical="justify"/>
    </xf>
    <xf numFmtId="0" fontId="74" fillId="0" borderId="48" xfId="0" applyFont="1" applyFill="1" applyBorder="1" applyAlignment="1">
      <alignment horizontal="left" vertical="justify"/>
    </xf>
    <xf numFmtId="0" fontId="15" fillId="0" borderId="53" xfId="0" applyFont="1" applyFill="1" applyBorder="1" applyAlignment="1">
      <alignment horizontal="left" vertical="justify"/>
    </xf>
    <xf numFmtId="0" fontId="24" fillId="25" borderId="2" xfId="0" applyFont="1" applyFill="1" applyBorder="1" applyAlignment="1">
      <alignment horizontal="left"/>
    </xf>
    <xf numFmtId="0" fontId="24" fillId="25" borderId="3" xfId="0" applyFont="1" applyFill="1" applyBorder="1" applyAlignment="1">
      <alignment horizontal="left"/>
    </xf>
    <xf numFmtId="0" fontId="24" fillId="25" borderId="4" xfId="0" applyFont="1" applyFill="1" applyBorder="1" applyAlignment="1">
      <alignment horizontal="left"/>
    </xf>
    <xf numFmtId="0" fontId="15" fillId="28" borderId="10" xfId="0" applyFont="1" applyFill="1" applyBorder="1"/>
    <xf numFmtId="0" fontId="15" fillId="28" borderId="49" xfId="0" applyFont="1" applyFill="1" applyBorder="1"/>
    <xf numFmtId="0" fontId="15" fillId="28" borderId="11" xfId="0" applyFont="1" applyFill="1" applyBorder="1"/>
    <xf numFmtId="0" fontId="15" fillId="4" borderId="0" xfId="0" applyFont="1" applyFill="1" applyAlignment="1">
      <alignment horizontal="center"/>
    </xf>
    <xf numFmtId="0" fontId="15" fillId="4" borderId="90" xfId="0" applyFont="1" applyFill="1" applyBorder="1" applyAlignment="1">
      <alignment horizontal="center" vertical="justify"/>
    </xf>
    <xf numFmtId="0" fontId="15" fillId="4" borderId="76" xfId="0" applyFont="1" applyFill="1" applyBorder="1" applyAlignment="1">
      <alignment horizontal="center" vertical="justify"/>
    </xf>
    <xf numFmtId="0" fontId="15" fillId="4" borderId="73" xfId="0" applyFont="1" applyFill="1" applyBorder="1" applyAlignment="1">
      <alignment horizontal="left" vertical="justify"/>
    </xf>
    <xf numFmtId="0" fontId="15" fillId="4" borderId="75" xfId="0" applyFont="1" applyFill="1" applyBorder="1" applyAlignment="1">
      <alignment horizontal="left" vertical="justify"/>
    </xf>
    <xf numFmtId="0" fontId="15" fillId="0" borderId="80" xfId="0" applyFont="1" applyFill="1" applyBorder="1" applyAlignment="1">
      <alignment horizontal="left" vertical="justify"/>
    </xf>
    <xf numFmtId="0" fontId="15" fillId="0" borderId="73" xfId="0" applyFont="1" applyFill="1" applyBorder="1" applyAlignment="1">
      <alignment horizontal="left" vertical="justify"/>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80" xfId="0" applyFont="1" applyFill="1" applyBorder="1" applyAlignment="1">
      <alignment horizontal="justify" vertical="top"/>
    </xf>
    <xf numFmtId="0" fontId="7" fillId="0" borderId="75" xfId="0" applyFont="1" applyFill="1" applyBorder="1" applyAlignment="1">
      <alignment horizontal="justify" vertical="top"/>
    </xf>
    <xf numFmtId="9" fontId="7" fillId="0" borderId="80" xfId="0" applyNumberFormat="1" applyFont="1" applyFill="1" applyBorder="1" applyAlignment="1">
      <alignment horizontal="center" vertical="justify"/>
    </xf>
    <xf numFmtId="9" fontId="7" fillId="0" borderId="75" xfId="0" applyNumberFormat="1" applyFont="1" applyFill="1" applyBorder="1" applyAlignment="1">
      <alignment horizontal="center" vertical="justify"/>
    </xf>
    <xf numFmtId="3" fontId="7" fillId="17" borderId="80" xfId="0" applyNumberFormat="1" applyFont="1" applyFill="1" applyBorder="1" applyAlignment="1">
      <alignment horizontal="center"/>
    </xf>
    <xf numFmtId="3" fontId="7" fillId="17" borderId="75" xfId="0" applyNumberFormat="1" applyFont="1" applyFill="1" applyBorder="1" applyAlignment="1">
      <alignment horizontal="center"/>
    </xf>
    <xf numFmtId="3" fontId="7" fillId="36" borderId="80" xfId="0" applyNumberFormat="1" applyFont="1" applyFill="1" applyBorder="1" applyAlignment="1">
      <alignment horizontal="center"/>
    </xf>
    <xf numFmtId="3" fontId="7" fillId="36" borderId="75" xfId="0" applyNumberFormat="1" applyFont="1" applyFill="1" applyBorder="1" applyAlignment="1">
      <alignment horizontal="center"/>
    </xf>
    <xf numFmtId="0" fontId="14" fillId="25" borderId="4" xfId="0" applyFont="1" applyFill="1" applyBorder="1" applyAlignment="1">
      <alignment horizontal="center" vertical="center"/>
    </xf>
    <xf numFmtId="0" fontId="70" fillId="0" borderId="0" xfId="0" applyFont="1" applyAlignment="1">
      <alignment horizontal="left"/>
    </xf>
    <xf numFmtId="0" fontId="13" fillId="0" borderId="0" xfId="0" applyFont="1" applyAlignment="1">
      <alignment horizontal="left"/>
    </xf>
    <xf numFmtId="0" fontId="7" fillId="28" borderId="10" xfId="0" applyFont="1" applyFill="1" applyBorder="1"/>
    <xf numFmtId="0" fontId="7" fillId="28" borderId="49" xfId="0" applyFont="1" applyFill="1" applyBorder="1"/>
    <xf numFmtId="0" fontId="7" fillId="28" borderId="11" xfId="0" applyFont="1" applyFill="1" applyBorder="1"/>
    <xf numFmtId="0" fontId="7" fillId="17" borderId="80" xfId="0" applyFont="1" applyFill="1" applyBorder="1" applyAlignment="1">
      <alignment horizontal="center"/>
    </xf>
    <xf numFmtId="0" fontId="7" fillId="17" borderId="75" xfId="0" applyFont="1" applyFill="1" applyBorder="1" applyAlignment="1">
      <alignment horizontal="center"/>
    </xf>
    <xf numFmtId="43" fontId="7" fillId="36" borderId="80" xfId="1" applyFont="1" applyFill="1" applyBorder="1" applyAlignment="1">
      <alignment horizontal="center" vertical="center"/>
    </xf>
    <xf numFmtId="43" fontId="7" fillId="36" borderId="75" xfId="1" applyFont="1" applyFill="1" applyBorder="1" applyAlignment="1">
      <alignment horizontal="center" vertical="center"/>
    </xf>
    <xf numFmtId="0" fontId="13" fillId="4" borderId="0" xfId="0" applyFont="1" applyFill="1" applyBorder="1" applyAlignment="1">
      <alignment horizontal="left" vertical="justify"/>
    </xf>
    <xf numFmtId="9" fontId="7" fillId="17" borderId="80" xfId="0" applyNumberFormat="1" applyFont="1" applyFill="1" applyBorder="1" applyAlignment="1">
      <alignment horizontal="center"/>
    </xf>
    <xf numFmtId="9" fontId="7" fillId="17" borderId="75" xfId="0" applyNumberFormat="1" applyFont="1" applyFill="1" applyBorder="1" applyAlignment="1">
      <alignment horizontal="center"/>
    </xf>
    <xf numFmtId="0" fontId="118" fillId="28" borderId="33" xfId="16" applyFont="1" applyFill="1" applyBorder="1" applyAlignment="1">
      <alignment horizontal="center"/>
    </xf>
    <xf numFmtId="0" fontId="118" fillId="28" borderId="40" xfId="16" applyFont="1" applyFill="1" applyBorder="1" applyAlignment="1">
      <alignment horizontal="center"/>
    </xf>
    <xf numFmtId="0" fontId="118" fillId="28" borderId="82" xfId="16" applyFont="1" applyFill="1" applyBorder="1" applyAlignment="1">
      <alignment horizontal="center"/>
    </xf>
    <xf numFmtId="0" fontId="15" fillId="0" borderId="79" xfId="16" applyFont="1" applyFill="1" applyBorder="1" applyAlignment="1"/>
    <xf numFmtId="0" fontId="15" fillId="0" borderId="35" xfId="16" applyFont="1" applyFill="1" applyBorder="1" applyAlignment="1"/>
    <xf numFmtId="0" fontId="12" fillId="4" borderId="0" xfId="16" applyFont="1" applyFill="1" applyAlignment="1"/>
    <xf numFmtId="0" fontId="24" fillId="25" borderId="2" xfId="16" applyFont="1" applyFill="1" applyBorder="1" applyAlignment="1">
      <alignment horizontal="center"/>
    </xf>
    <xf numFmtId="0" fontId="24" fillId="25" borderId="4" xfId="16" applyFont="1" applyFill="1" applyBorder="1" applyAlignment="1">
      <alignment horizontal="center"/>
    </xf>
    <xf numFmtId="0" fontId="15" fillId="0" borderId="76" xfId="16" applyFont="1" applyFill="1" applyBorder="1" applyAlignment="1"/>
    <xf numFmtId="0" fontId="15" fillId="0" borderId="21" xfId="16" applyFont="1" applyFill="1" applyBorder="1" applyAlignment="1"/>
    <xf numFmtId="0" fontId="78" fillId="28" borderId="10" xfId="16" applyFont="1" applyFill="1" applyBorder="1"/>
    <xf numFmtId="0" fontId="78" fillId="28" borderId="49" xfId="16" applyFont="1" applyFill="1" applyBorder="1"/>
    <xf numFmtId="0" fontId="78" fillId="28" borderId="11" xfId="16" applyFont="1" applyFill="1" applyBorder="1"/>
    <xf numFmtId="0" fontId="15" fillId="0" borderId="22" xfId="16" applyFont="1" applyFill="1" applyBorder="1" applyAlignment="1"/>
    <xf numFmtId="0" fontId="15" fillId="0" borderId="15" xfId="16" applyFont="1" applyFill="1" applyBorder="1" applyAlignment="1"/>
    <xf numFmtId="0" fontId="15" fillId="0" borderId="9" xfId="16" applyFont="1" applyFill="1" applyBorder="1" applyAlignment="1"/>
    <xf numFmtId="0" fontId="15" fillId="0" borderId="32" xfId="16" applyFont="1" applyFill="1" applyBorder="1" applyAlignment="1"/>
    <xf numFmtId="0" fontId="78" fillId="25" borderId="2" xfId="16" applyFont="1" applyFill="1" applyBorder="1" applyAlignment="1">
      <alignment horizontal="center"/>
    </xf>
    <xf numFmtId="0" fontId="78" fillId="25" borderId="3" xfId="16" applyFont="1" applyFill="1" applyBorder="1" applyAlignment="1">
      <alignment horizontal="center"/>
    </xf>
    <xf numFmtId="0" fontId="78" fillId="25" borderId="4" xfId="16" applyFont="1" applyFill="1" applyBorder="1" applyAlignment="1">
      <alignment horizontal="center"/>
    </xf>
    <xf numFmtId="0" fontId="78" fillId="4" borderId="0" xfId="16" applyFont="1" applyFill="1" applyAlignment="1"/>
    <xf numFmtId="0" fontId="7" fillId="4" borderId="0" xfId="16" applyFill="1" applyAlignment="1"/>
    <xf numFmtId="0" fontId="13" fillId="4" borderId="0" xfId="16" applyFont="1" applyFill="1" applyAlignment="1">
      <alignment horizontal="left"/>
    </xf>
    <xf numFmtId="0" fontId="119" fillId="28" borderId="33" xfId="0" applyFont="1" applyFill="1" applyBorder="1" applyAlignment="1">
      <alignment horizontal="center"/>
    </xf>
    <xf numFmtId="0" fontId="119" fillId="28" borderId="40" xfId="0" applyFont="1" applyFill="1" applyBorder="1" applyAlignment="1">
      <alignment horizontal="center"/>
    </xf>
    <xf numFmtId="0" fontId="119" fillId="28" borderId="82" xfId="0" applyFont="1" applyFill="1" applyBorder="1" applyAlignment="1">
      <alignment horizontal="center"/>
    </xf>
    <xf numFmtId="0" fontId="7" fillId="0" borderId="85" xfId="17" applyFont="1" applyFill="1" applyBorder="1" applyAlignment="1">
      <alignment horizontal="left"/>
    </xf>
    <xf numFmtId="0" fontId="7" fillId="0" borderId="46" xfId="17" applyFont="1" applyFill="1" applyBorder="1" applyAlignment="1">
      <alignment horizontal="left"/>
    </xf>
    <xf numFmtId="0" fontId="7" fillId="0" borderId="86" xfId="17" applyFont="1" applyFill="1" applyBorder="1" applyAlignment="1">
      <alignment horizontal="left"/>
    </xf>
    <xf numFmtId="0" fontId="7" fillId="0" borderId="83" xfId="17" applyFont="1" applyFill="1" applyBorder="1" applyAlignment="1">
      <alignment horizontal="left"/>
    </xf>
    <xf numFmtId="0" fontId="7" fillId="0" borderId="89" xfId="17" applyFont="1" applyFill="1" applyBorder="1" applyAlignment="1">
      <alignment horizontal="left"/>
    </xf>
    <xf numFmtId="0" fontId="7" fillId="0" borderId="87" xfId="17" applyFont="1" applyFill="1" applyBorder="1" applyAlignment="1">
      <alignment horizontal="left"/>
    </xf>
    <xf numFmtId="0" fontId="14" fillId="25" borderId="2" xfId="17" applyFont="1" applyFill="1" applyBorder="1" applyAlignment="1">
      <alignment horizontal="center"/>
    </xf>
    <xf numFmtId="0" fontId="14" fillId="25" borderId="3" xfId="17" applyFont="1" applyFill="1" applyBorder="1" applyAlignment="1">
      <alignment horizontal="center"/>
    </xf>
    <xf numFmtId="0" fontId="14" fillId="25" borderId="4" xfId="17" applyFont="1" applyFill="1" applyBorder="1" applyAlignment="1">
      <alignment horizontal="center"/>
    </xf>
    <xf numFmtId="0" fontId="13" fillId="4" borderId="0" xfId="17" applyFont="1" applyFill="1" applyAlignment="1">
      <alignment vertical="top" wrapText="1"/>
    </xf>
    <xf numFmtId="0" fontId="13" fillId="4" borderId="0" xfId="17" applyFont="1" applyFill="1" applyAlignment="1"/>
    <xf numFmtId="0" fontId="14" fillId="25" borderId="72" xfId="17" applyFont="1" applyFill="1" applyBorder="1" applyAlignment="1">
      <alignment horizontal="center" vertical="center" wrapText="1"/>
    </xf>
    <xf numFmtId="0" fontId="14" fillId="25" borderId="73" xfId="17" applyFont="1" applyFill="1" applyBorder="1" applyAlignment="1">
      <alignment horizontal="center" vertical="center" wrapText="1"/>
    </xf>
    <xf numFmtId="0" fontId="14" fillId="25" borderId="3" xfId="17" applyFont="1" applyFill="1" applyBorder="1" applyAlignment="1">
      <alignment horizontal="center" vertical="top" wrapText="1"/>
    </xf>
    <xf numFmtId="0" fontId="14" fillId="25" borderId="27" xfId="17" applyFont="1" applyFill="1" applyBorder="1" applyAlignment="1">
      <alignment horizontal="center" vertical="top" wrapText="1"/>
    </xf>
    <xf numFmtId="0" fontId="14" fillId="0" borderId="51" xfId="17" applyFont="1" applyFill="1" applyBorder="1" applyAlignment="1">
      <alignment horizontal="center" vertical="top" wrapText="1"/>
    </xf>
    <xf numFmtId="0" fontId="14" fillId="0" borderId="52" xfId="17" applyFont="1" applyFill="1" applyBorder="1" applyAlignment="1">
      <alignment horizontal="center" vertical="top" wrapText="1"/>
    </xf>
    <xf numFmtId="0" fontId="14" fillId="25" borderId="51" xfId="17" applyFont="1" applyFill="1" applyBorder="1" applyAlignment="1">
      <alignment horizontal="center" vertical="center" wrapText="1"/>
    </xf>
    <xf numFmtId="0" fontId="14" fillId="25" borderId="27" xfId="17" applyFont="1" applyFill="1" applyBorder="1" applyAlignment="1">
      <alignment horizontal="center" vertical="center" wrapText="1"/>
    </xf>
    <xf numFmtId="0" fontId="14" fillId="25" borderId="52" xfId="17" applyFont="1" applyFill="1" applyBorder="1" applyAlignment="1">
      <alignment horizontal="center" vertical="center" wrapText="1"/>
    </xf>
    <xf numFmtId="0" fontId="14" fillId="25" borderId="53" xfId="17" applyFont="1" applyFill="1" applyBorder="1" applyAlignment="1">
      <alignment horizontal="center" vertical="center" wrapText="1"/>
    </xf>
    <xf numFmtId="0" fontId="14" fillId="25" borderId="0" xfId="17" applyFont="1" applyFill="1" applyBorder="1" applyAlignment="1">
      <alignment horizontal="center" vertical="center" wrapText="1"/>
    </xf>
    <xf numFmtId="0" fontId="14" fillId="25" borderId="37" xfId="17" applyFont="1" applyFill="1" applyBorder="1" applyAlignment="1">
      <alignment horizontal="center" vertical="center" wrapText="1"/>
    </xf>
    <xf numFmtId="0" fontId="14" fillId="25" borderId="48" xfId="17" applyFont="1" applyFill="1" applyBorder="1" applyAlignment="1">
      <alignment horizontal="center" vertical="center" wrapText="1"/>
    </xf>
    <xf numFmtId="0" fontId="14" fillId="25" borderId="16" xfId="17" applyFont="1" applyFill="1" applyBorder="1" applyAlignment="1">
      <alignment horizontal="center" vertical="center" wrapText="1"/>
    </xf>
    <xf numFmtId="0" fontId="14" fillId="25" borderId="71" xfId="17" applyFont="1" applyFill="1" applyBorder="1" applyAlignment="1">
      <alignment horizontal="center" vertical="center" wrapText="1"/>
    </xf>
    <xf numFmtId="0" fontId="132" fillId="28" borderId="10" xfId="17" applyFont="1" applyFill="1" applyBorder="1" applyAlignment="1"/>
    <xf numFmtId="0" fontId="132" fillId="28" borderId="49" xfId="17" applyFont="1" applyFill="1" applyBorder="1" applyAlignment="1"/>
    <xf numFmtId="0" fontId="132" fillId="28" borderId="11" xfId="17" applyFont="1" applyFill="1" applyBorder="1" applyAlignment="1"/>
    <xf numFmtId="0" fontId="124" fillId="28" borderId="33" xfId="0" applyFont="1" applyFill="1" applyBorder="1"/>
    <xf numFmtId="0" fontId="124" fillId="28" borderId="40" xfId="0" applyFont="1" applyFill="1" applyBorder="1"/>
    <xf numFmtId="0" fontId="124" fillId="28" borderId="82" xfId="0" applyFont="1" applyFill="1" applyBorder="1"/>
    <xf numFmtId="10" fontId="24" fillId="25" borderId="72" xfId="2" applyNumberFormat="1" applyFont="1" applyFill="1" applyBorder="1" applyAlignment="1">
      <alignment horizontal="center" vertical="top" wrapText="1"/>
    </xf>
    <xf numFmtId="10" fontId="24" fillId="25" borderId="74" xfId="2" applyNumberFormat="1" applyFont="1" applyFill="1" applyBorder="1" applyAlignment="1">
      <alignment horizontal="center" vertical="top" wrapText="1"/>
    </xf>
    <xf numFmtId="176" fontId="7" fillId="0" borderId="23" xfId="1" applyNumberFormat="1" applyFont="1" applyFill="1" applyBorder="1" applyAlignment="1">
      <alignment horizontal="left" vertical="center"/>
    </xf>
    <xf numFmtId="176" fontId="7" fillId="0" borderId="34" xfId="1" applyNumberFormat="1" applyFont="1" applyFill="1" applyBorder="1" applyAlignment="1">
      <alignment horizontal="left" vertical="center"/>
    </xf>
    <xf numFmtId="176" fontId="7" fillId="0" borderId="34" xfId="1" applyNumberFormat="1" applyFont="1" applyFill="1" applyBorder="1" applyAlignment="1">
      <alignment horizontal="left" vertical="center" wrapText="1"/>
    </xf>
    <xf numFmtId="176" fontId="7" fillId="0" borderId="28" xfId="1" applyNumberFormat="1" applyFont="1" applyFill="1" applyBorder="1" applyAlignment="1">
      <alignment horizontal="left" vertical="center" wrapText="1"/>
    </xf>
    <xf numFmtId="176" fontId="7" fillId="0" borderId="20" xfId="1" applyNumberFormat="1" applyFont="1" applyFill="1" applyBorder="1" applyAlignment="1">
      <alignment horizontal="left" vertical="center" wrapText="1"/>
    </xf>
    <xf numFmtId="176" fontId="14" fillId="25" borderId="2" xfId="1" applyNumberFormat="1" applyFont="1" applyFill="1" applyBorder="1" applyAlignment="1">
      <alignment horizontal="left"/>
    </xf>
    <xf numFmtId="176" fontId="14" fillId="25" borderId="3" xfId="1" applyNumberFormat="1" applyFont="1" applyFill="1" applyBorder="1" applyAlignment="1">
      <alignment horizontal="left"/>
    </xf>
    <xf numFmtId="10" fontId="24" fillId="25" borderId="51" xfId="2" applyNumberFormat="1" applyFont="1" applyFill="1" applyBorder="1" applyAlignment="1">
      <alignment horizontal="center" vertical="top" wrapText="1"/>
    </xf>
    <xf numFmtId="10" fontId="24" fillId="25" borderId="53" xfId="2" applyNumberFormat="1" applyFont="1" applyFill="1" applyBorder="1" applyAlignment="1">
      <alignment horizontal="center" vertical="top" wrapText="1"/>
    </xf>
    <xf numFmtId="10" fontId="24" fillId="25" borderId="52" xfId="2" applyNumberFormat="1" applyFont="1" applyFill="1" applyBorder="1" applyAlignment="1">
      <alignment horizontal="center" vertical="top" wrapText="1"/>
    </xf>
    <xf numFmtId="10" fontId="24" fillId="25" borderId="37" xfId="2" applyNumberFormat="1" applyFont="1" applyFill="1" applyBorder="1" applyAlignment="1">
      <alignment horizontal="center" vertical="top" wrapText="1"/>
    </xf>
    <xf numFmtId="10" fontId="24" fillId="25" borderId="73" xfId="2" applyNumberFormat="1" applyFont="1" applyFill="1" applyBorder="1" applyAlignment="1">
      <alignment horizontal="center" vertical="top" wrapText="1"/>
    </xf>
    <xf numFmtId="10" fontId="24" fillId="25" borderId="27" xfId="2" applyNumberFormat="1" applyFont="1" applyFill="1" applyBorder="1" applyAlignment="1">
      <alignment horizontal="center" vertical="top" wrapText="1"/>
    </xf>
    <xf numFmtId="10" fontId="24" fillId="25" borderId="0" xfId="2" applyNumberFormat="1" applyFont="1" applyFill="1" applyBorder="1" applyAlignment="1">
      <alignment horizontal="center" vertical="top" wrapText="1"/>
    </xf>
    <xf numFmtId="0" fontId="13" fillId="4" borderId="0" xfId="18" applyFont="1" applyFill="1" applyAlignment="1">
      <alignment vertical="top" wrapText="1"/>
    </xf>
    <xf numFmtId="0" fontId="13" fillId="4" borderId="0" xfId="19" applyFont="1" applyFill="1" applyAlignment="1">
      <alignment vertical="top" wrapText="1"/>
    </xf>
    <xf numFmtId="0" fontId="13" fillId="4" borderId="0" xfId="19" applyFont="1" applyFill="1" applyAlignment="1"/>
    <xf numFmtId="0" fontId="51" fillId="4" borderId="0" xfId="18" applyFont="1" applyFill="1" applyBorder="1" applyAlignment="1">
      <alignment horizontal="center"/>
    </xf>
    <xf numFmtId="0" fontId="10" fillId="4" borderId="0" xfId="18" applyFont="1" applyFill="1" applyBorder="1" applyAlignment="1">
      <alignment horizontal="center"/>
    </xf>
    <xf numFmtId="176" fontId="24" fillId="25" borderId="72" xfId="1" applyNumberFormat="1" applyFont="1" applyFill="1" applyBorder="1" applyAlignment="1">
      <alignment horizontal="center" vertical="top" wrapText="1"/>
    </xf>
    <xf numFmtId="176" fontId="24" fillId="25" borderId="73" xfId="1" applyNumberFormat="1" applyFont="1" applyFill="1" applyBorder="1" applyAlignment="1">
      <alignment horizontal="center" vertical="top" wrapText="1"/>
    </xf>
    <xf numFmtId="176" fontId="24" fillId="25" borderId="74" xfId="1" applyNumberFormat="1" applyFont="1" applyFill="1" applyBorder="1" applyAlignment="1">
      <alignment horizontal="center" vertical="top" wrapText="1"/>
    </xf>
    <xf numFmtId="0" fontId="13" fillId="4" borderId="0" xfId="15" applyFont="1" applyFill="1" applyAlignment="1">
      <alignment vertical="top" wrapText="1"/>
    </xf>
    <xf numFmtId="0" fontId="14" fillId="25" borderId="72" xfId="15" applyNumberFormat="1" applyFont="1" applyFill="1" applyBorder="1" applyAlignment="1">
      <alignment horizontal="center"/>
    </xf>
    <xf numFmtId="0" fontId="14" fillId="25" borderId="74" xfId="15" applyNumberFormat="1" applyFont="1" applyFill="1" applyBorder="1" applyAlignment="1">
      <alignment horizontal="center"/>
    </xf>
    <xf numFmtId="0" fontId="15" fillId="28" borderId="10" xfId="15" applyFont="1" applyFill="1" applyBorder="1"/>
    <xf numFmtId="0" fontId="15" fillId="28" borderId="49" xfId="15" applyFont="1" applyFill="1" applyBorder="1"/>
    <xf numFmtId="0" fontId="15" fillId="28" borderId="11" xfId="15" applyFont="1" applyFill="1" applyBorder="1"/>
    <xf numFmtId="176" fontId="24" fillId="25" borderId="72" xfId="1" applyNumberFormat="1" applyFont="1" applyFill="1" applyBorder="1" applyAlignment="1">
      <alignment horizontal="center" vertical="center" wrapText="1"/>
    </xf>
    <xf numFmtId="176" fontId="24" fillId="25" borderId="73" xfId="1" applyNumberFormat="1" applyFont="1" applyFill="1" applyBorder="1" applyAlignment="1">
      <alignment horizontal="center" vertical="center" wrapText="1"/>
    </xf>
    <xf numFmtId="176" fontId="24" fillId="25" borderId="74" xfId="1" applyNumberFormat="1" applyFont="1" applyFill="1" applyBorder="1" applyAlignment="1">
      <alignment horizontal="center" vertical="center" wrapText="1"/>
    </xf>
    <xf numFmtId="176" fontId="15" fillId="25" borderId="45" xfId="1" applyNumberFormat="1" applyFont="1" applyFill="1" applyBorder="1" applyAlignment="1"/>
    <xf numFmtId="176" fontId="15" fillId="25" borderId="102" xfId="1" applyNumberFormat="1" applyFont="1" applyFill="1" applyBorder="1" applyAlignment="1"/>
    <xf numFmtId="176" fontId="15" fillId="25" borderId="44" xfId="1" applyNumberFormat="1" applyFont="1" applyFill="1" applyBorder="1" applyAlignment="1"/>
    <xf numFmtId="176" fontId="15" fillId="25" borderId="17" xfId="1" applyNumberFormat="1" applyFont="1" applyFill="1" applyBorder="1" applyAlignment="1"/>
    <xf numFmtId="176" fontId="15" fillId="25" borderId="72" xfId="1" applyNumberFormat="1" applyFont="1" applyFill="1" applyBorder="1" applyAlignment="1"/>
    <xf numFmtId="176" fontId="15" fillId="25" borderId="74" xfId="1" applyNumberFormat="1" applyFont="1" applyFill="1" applyBorder="1" applyAlignment="1"/>
    <xf numFmtId="176" fontId="24" fillId="25" borderId="51" xfId="1" applyNumberFormat="1" applyFont="1" applyFill="1" applyBorder="1" applyAlignment="1">
      <alignment horizontal="center" vertical="center" wrapText="1"/>
    </xf>
    <xf numFmtId="176" fontId="24" fillId="25" borderId="52" xfId="1" applyNumberFormat="1" applyFont="1" applyFill="1" applyBorder="1" applyAlignment="1">
      <alignment horizontal="center" vertical="center" wrapText="1"/>
    </xf>
    <xf numFmtId="176" fontId="24" fillId="25" borderId="45" xfId="1" applyNumberFormat="1" applyFont="1" applyFill="1" applyBorder="1" applyAlignment="1">
      <alignment horizontal="center" vertical="top" wrapText="1"/>
    </xf>
    <xf numFmtId="176" fontId="24" fillId="25" borderId="44" xfId="1" applyNumberFormat="1" applyFont="1" applyFill="1" applyBorder="1" applyAlignment="1">
      <alignment horizontal="center" vertical="top" wrapText="1"/>
    </xf>
    <xf numFmtId="176" fontId="24" fillId="25" borderId="102" xfId="1" applyNumberFormat="1" applyFont="1" applyFill="1" applyBorder="1" applyAlignment="1">
      <alignment horizontal="center" vertical="top" wrapText="1"/>
    </xf>
    <xf numFmtId="176" fontId="24" fillId="25" borderId="85" xfId="1" applyNumberFormat="1" applyFont="1" applyFill="1" applyBorder="1" applyAlignment="1">
      <alignment horizontal="center" vertical="center" wrapText="1"/>
    </xf>
    <xf numFmtId="176" fontId="24" fillId="25" borderId="86" xfId="1" applyNumberFormat="1" applyFont="1" applyFill="1" applyBorder="1" applyAlignment="1">
      <alignment horizontal="center" vertical="center" wrapText="1"/>
    </xf>
    <xf numFmtId="176" fontId="24" fillId="25" borderId="42" xfId="1" applyNumberFormat="1" applyFont="1" applyFill="1" applyBorder="1" applyAlignment="1">
      <alignment horizontal="center" vertical="top" wrapText="1"/>
    </xf>
    <xf numFmtId="176" fontId="24" fillId="25" borderId="47" xfId="1" applyNumberFormat="1" applyFont="1" applyFill="1" applyBorder="1" applyAlignment="1">
      <alignment horizontal="center" vertical="top" wrapText="1"/>
    </xf>
    <xf numFmtId="176" fontId="24" fillId="25" borderId="85" xfId="1" applyNumberFormat="1" applyFont="1" applyFill="1" applyBorder="1" applyAlignment="1">
      <alignment horizontal="center" vertical="top" wrapText="1"/>
    </xf>
    <xf numFmtId="176" fontId="24" fillId="25" borderId="86" xfId="1" applyNumberFormat="1" applyFont="1" applyFill="1" applyBorder="1" applyAlignment="1">
      <alignment horizontal="center" vertical="top" wrapText="1"/>
    </xf>
    <xf numFmtId="176" fontId="24" fillId="25" borderId="48" xfId="1" applyNumberFormat="1" applyFont="1" applyFill="1" applyBorder="1" applyAlignment="1">
      <alignment horizontal="center" vertical="center" wrapText="1"/>
    </xf>
    <xf numFmtId="176" fontId="24" fillId="25" borderId="71" xfId="1" applyNumberFormat="1" applyFont="1" applyFill="1" applyBorder="1" applyAlignment="1">
      <alignment horizontal="center" vertical="center" wrapText="1"/>
    </xf>
    <xf numFmtId="176" fontId="24" fillId="25" borderId="17" xfId="1" applyNumberFormat="1" applyFont="1" applyFill="1" applyBorder="1" applyAlignment="1">
      <alignment horizontal="center" vertical="top" wrapText="1"/>
    </xf>
    <xf numFmtId="176" fontId="15" fillId="28" borderId="10" xfId="1" applyNumberFormat="1" applyFont="1" applyFill="1" applyBorder="1"/>
    <xf numFmtId="176" fontId="15" fillId="28" borderId="49" xfId="1" applyNumberFormat="1" applyFont="1" applyFill="1" applyBorder="1"/>
    <xf numFmtId="176" fontId="15" fillId="28" borderId="11" xfId="1" applyNumberFormat="1" applyFont="1" applyFill="1" applyBorder="1"/>
    <xf numFmtId="172" fontId="91" fillId="0" borderId="0" xfId="1" applyNumberFormat="1" applyFont="1" applyFill="1" applyBorder="1" applyAlignment="1">
      <alignment horizontal="center"/>
    </xf>
    <xf numFmtId="3" fontId="90" fillId="36" borderId="19" xfId="1" applyNumberFormat="1" applyFont="1" applyFill="1" applyBorder="1" applyAlignment="1">
      <alignment horizontal="right"/>
    </xf>
    <xf numFmtId="3" fontId="90" fillId="36" borderId="12" xfId="1" applyNumberFormat="1" applyFont="1" applyFill="1" applyBorder="1" applyAlignment="1">
      <alignment horizontal="right"/>
    </xf>
    <xf numFmtId="176" fontId="24" fillId="25" borderId="2" xfId="1" applyNumberFormat="1" applyFont="1" applyFill="1" applyBorder="1" applyAlignment="1">
      <alignment horizontal="left"/>
    </xf>
    <xf numFmtId="176" fontId="24" fillId="25" borderId="3" xfId="1" applyNumberFormat="1" applyFont="1" applyFill="1" applyBorder="1" applyAlignment="1">
      <alignment horizontal="left"/>
    </xf>
    <xf numFmtId="176" fontId="24" fillId="25" borderId="4" xfId="1" applyNumberFormat="1" applyFont="1" applyFill="1" applyBorder="1" applyAlignment="1">
      <alignment horizontal="left"/>
    </xf>
    <xf numFmtId="3" fontId="86" fillId="25" borderId="95" xfId="1" applyNumberFormat="1" applyFont="1" applyFill="1" applyBorder="1" applyAlignment="1">
      <alignment horizontal="center"/>
    </xf>
    <xf numFmtId="3" fontId="86" fillId="25" borderId="96" xfId="1" applyNumberFormat="1" applyFont="1" applyFill="1" applyBorder="1" applyAlignment="1">
      <alignment horizontal="center"/>
    </xf>
    <xf numFmtId="176" fontId="24" fillId="25" borderId="45" xfId="1" applyNumberFormat="1" applyFont="1" applyFill="1" applyBorder="1" applyAlignment="1">
      <alignment horizontal="center"/>
    </xf>
    <xf numFmtId="176" fontId="24" fillId="25" borderId="102" xfId="1" applyNumberFormat="1" applyFont="1" applyFill="1" applyBorder="1" applyAlignment="1">
      <alignment horizontal="center"/>
    </xf>
    <xf numFmtId="176" fontId="24" fillId="25" borderId="44" xfId="1" applyNumberFormat="1" applyFont="1" applyFill="1" applyBorder="1" applyAlignment="1">
      <alignment horizontal="center"/>
    </xf>
    <xf numFmtId="176" fontId="24" fillId="25" borderId="17" xfId="1" applyNumberFormat="1" applyFont="1" applyFill="1" applyBorder="1" applyAlignment="1">
      <alignment horizontal="center"/>
    </xf>
    <xf numFmtId="3" fontId="118" fillId="28" borderId="33" xfId="16" applyNumberFormat="1" applyFont="1" applyFill="1" applyBorder="1" applyAlignment="1" applyProtection="1">
      <alignment horizontal="center" vertical="top"/>
    </xf>
    <xf numFmtId="3" fontId="118" fillId="28" borderId="40" xfId="16" applyNumberFormat="1" applyFont="1" applyFill="1" applyBorder="1" applyAlignment="1" applyProtection="1">
      <alignment horizontal="center" vertical="top"/>
    </xf>
    <xf numFmtId="3" fontId="118" fillId="28" borderId="82" xfId="16" applyNumberFormat="1" applyFont="1" applyFill="1" applyBorder="1" applyAlignment="1" applyProtection="1">
      <alignment horizontal="center" vertical="top"/>
    </xf>
    <xf numFmtId="176" fontId="15" fillId="4" borderId="0" xfId="1" applyNumberFormat="1" applyFont="1" applyFill="1" applyBorder="1" applyAlignment="1">
      <alignment horizontal="center"/>
    </xf>
    <xf numFmtId="176" fontId="14" fillId="25" borderId="72" xfId="1" applyNumberFormat="1" applyFont="1" applyFill="1" applyBorder="1" applyAlignment="1">
      <alignment horizontal="center"/>
    </xf>
    <xf numFmtId="176" fontId="14" fillId="25" borderId="74" xfId="1" applyNumberFormat="1" applyFont="1" applyFill="1" applyBorder="1" applyAlignment="1">
      <alignment horizontal="center"/>
    </xf>
    <xf numFmtId="176" fontId="14" fillId="25" borderId="72" xfId="1" applyNumberFormat="1" applyFont="1" applyFill="1" applyBorder="1" applyAlignment="1">
      <alignment horizontal="center" vertical="top" wrapText="1"/>
    </xf>
    <xf numFmtId="176" fontId="14" fillId="25" borderId="74" xfId="1" applyNumberFormat="1" applyFont="1" applyFill="1" applyBorder="1" applyAlignment="1">
      <alignment horizontal="center" vertical="top" wrapText="1"/>
    </xf>
    <xf numFmtId="0" fontId="0" fillId="25" borderId="103" xfId="0" applyFill="1" applyBorder="1" applyAlignment="1">
      <alignment horizontal="center"/>
    </xf>
    <xf numFmtId="0" fontId="0" fillId="25" borderId="46" xfId="0" applyFill="1" applyBorder="1" applyAlignment="1">
      <alignment horizontal="center"/>
    </xf>
    <xf numFmtId="0" fontId="0" fillId="25" borderId="101" xfId="0" applyFill="1" applyBorder="1" applyAlignment="1">
      <alignment horizontal="center"/>
    </xf>
    <xf numFmtId="0" fontId="0" fillId="25" borderId="86" xfId="0" applyFill="1" applyBorder="1" applyAlignment="1">
      <alignment horizontal="center"/>
    </xf>
    <xf numFmtId="0" fontId="96" fillId="4" borderId="16" xfId="17" applyNumberFormat="1" applyFont="1" applyFill="1" applyBorder="1" applyAlignment="1" applyProtection="1">
      <alignment horizontal="center" vertical="top"/>
    </xf>
    <xf numFmtId="0" fontId="135" fillId="28" borderId="33" xfId="0" applyFont="1" applyFill="1" applyBorder="1" applyAlignment="1">
      <alignment horizontal="center"/>
    </xf>
    <xf numFmtId="0" fontId="135" fillId="28" borderId="40" xfId="0" applyFont="1" applyFill="1" applyBorder="1" applyAlignment="1">
      <alignment horizontal="center"/>
    </xf>
    <xf numFmtId="0" fontId="135" fillId="28" borderId="82" xfId="0" applyFont="1" applyFill="1" applyBorder="1" applyAlignment="1">
      <alignment horizontal="center"/>
    </xf>
    <xf numFmtId="0" fontId="0" fillId="28" borderId="10" xfId="0" applyFill="1" applyBorder="1"/>
    <xf numFmtId="0" fontId="0" fillId="28" borderId="49" xfId="0" applyFill="1" applyBorder="1"/>
    <xf numFmtId="0" fontId="0" fillId="28" borderId="11" xfId="0" applyFill="1" applyBorder="1"/>
    <xf numFmtId="0" fontId="97" fillId="4" borderId="0" xfId="0" applyFont="1" applyFill="1" applyAlignment="1">
      <alignment horizontal="center"/>
    </xf>
    <xf numFmtId="0" fontId="136" fillId="28" borderId="33" xfId="0" applyFont="1" applyFill="1" applyBorder="1" applyAlignment="1">
      <alignment horizontal="center"/>
    </xf>
    <xf numFmtId="0" fontId="136" fillId="28" borderId="40" xfId="0" applyFont="1" applyFill="1" applyBorder="1" applyAlignment="1">
      <alignment horizontal="center"/>
    </xf>
    <xf numFmtId="0" fontId="136" fillId="28" borderId="82" xfId="0" applyFont="1" applyFill="1" applyBorder="1" applyAlignment="1">
      <alignment horizontal="center"/>
    </xf>
    <xf numFmtId="0" fontId="108" fillId="28" borderId="33" xfId="0" applyFont="1" applyFill="1" applyBorder="1" applyAlignment="1">
      <alignment horizontal="center"/>
    </xf>
    <xf numFmtId="0" fontId="108" fillId="28" borderId="40" xfId="0" applyFont="1" applyFill="1" applyBorder="1" applyAlignment="1">
      <alignment horizontal="center"/>
    </xf>
    <xf numFmtId="0" fontId="108" fillId="28" borderId="82" xfId="0" applyFont="1" applyFill="1" applyBorder="1" applyAlignment="1">
      <alignment horizontal="center"/>
    </xf>
  </cellXfs>
  <cellStyles count="24">
    <cellStyle name="=C:\WINNT35\SYSTEM32\COMMAND.COM" xfId="6"/>
    <cellStyle name="Comma" xfId="1" builtinId="3"/>
    <cellStyle name="Comma 10" xfId="21"/>
    <cellStyle name="Comma 2" xfId="14"/>
    <cellStyle name="Comma 3" xfId="23"/>
    <cellStyle name="Custom - Style8" xfId="4"/>
    <cellStyle name="greyed" xfId="9"/>
    <cellStyle name="Heading 2" xfId="3" builtinId="17"/>
    <cellStyle name="highlightExposure" xfId="11"/>
    <cellStyle name="highlightText" xfId="10"/>
    <cellStyle name="Hyperlink" xfId="13" builtinId="8"/>
    <cellStyle name="inputDate" xfId="20"/>
    <cellStyle name="inputExposure" xfId="7"/>
    <cellStyle name="Normal" xfId="0" builtinId="0"/>
    <cellStyle name="Normal 2" xfId="22"/>
    <cellStyle name="Normal_~3637151" xfId="15"/>
    <cellStyle name="Normal_CAS new Spreadsheet" xfId="17"/>
    <cellStyle name="Normal_CAS Spreadsheet" xfId="16"/>
    <cellStyle name="Normal_CAS Spreadsheet-v4" xfId="19"/>
    <cellStyle name="Normal_Return-IR-2(M)" xfId="18"/>
    <cellStyle name="Normal_RWCR-Calc" xfId="5"/>
    <cellStyle name="Normal_RWCR-Calc 2" xfId="12"/>
    <cellStyle name="Percent" xfId="2" builtinId="5"/>
    <cellStyle name="showExposure" xfId="8"/>
  </cellStyles>
  <dxfs count="25">
    <dxf>
      <numFmt numFmtId="0" formatCode="General"/>
      <border diagonalUp="0" diagonalDown="0">
        <left/>
        <right style="medium">
          <color indexed="64"/>
        </right>
        <top/>
        <bottom/>
        <vertical/>
        <horizontal/>
      </border>
    </dxf>
    <dxf>
      <border diagonalUp="0" diagonalDown="0">
        <left style="medium">
          <color indexed="64"/>
        </left>
        <right/>
        <top/>
        <bottom/>
        <vertical/>
        <horizontal/>
      </border>
    </dxf>
    <dxf>
      <border>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border diagonalUp="0" diagonalDown="0" outline="0">
        <left/>
        <right/>
        <top/>
        <bottom/>
      </border>
    </dxf>
    <dxf>
      <font>
        <b/>
      </font>
      <numFmt numFmtId="3" formatCode="#,##0"/>
      <fill>
        <patternFill patternType="solid">
          <fgColor indexed="64"/>
          <bgColor theme="2"/>
        </patternFill>
      </fill>
      <alignment horizontal="center" vertical="bottom" textRotation="0" wrapText="0" indent="0" justifyLastLine="0" shrinkToFit="0" readingOrder="0"/>
      <border diagonalUp="0" diagonalDown="0">
        <left style="thin">
          <color indexed="64"/>
        </left>
        <right/>
        <top/>
        <bottom/>
        <vertical/>
        <horizontal/>
      </border>
    </dxf>
    <dxf>
      <numFmt numFmtId="3" formatCode="#,##0"/>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top/>
        <bottom/>
        <vertical/>
        <horizontal/>
      </border>
    </dxf>
    <dxf>
      <numFmt numFmtId="3" formatCode="#,##0"/>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top/>
        <bottom/>
        <vertical/>
        <horizontal/>
      </border>
    </dxf>
    <dxf>
      <numFmt numFmtId="3" formatCode="#,##0"/>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top/>
        <bottom/>
        <vertical/>
        <horizontal/>
      </border>
    </dxf>
    <dxf>
      <fill>
        <patternFill patternType="solid">
          <fgColor indexed="64"/>
          <bgColor theme="2"/>
        </patternFill>
      </fill>
      <alignment horizontal="center" vertical="bottom" textRotation="0" wrapText="0" indent="0" justifyLastLine="0" shrinkToFit="0" readingOrder="0"/>
      <border diagonalUp="0" diagonalDown="0">
        <left style="thin">
          <color indexed="64"/>
        </left>
        <right/>
        <top/>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border diagonalUp="0" diagonalDown="0">
        <left/>
        <right/>
        <top/>
        <bottom/>
        <vertical/>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border diagonalUp="0" diagonalDown="0">
        <left/>
        <right/>
        <top/>
        <bottom/>
        <vertical/>
        <horizontal/>
      </border>
    </dxf>
    <dxf>
      <numFmt numFmtId="0" formatCode="General"/>
    </dxf>
    <dxf>
      <alignment horizontal="center" vertical="bottom" textRotation="0" wrapText="0" relative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11"/>
        <color auto="1"/>
        <name val="Calibri"/>
        <scheme val="minor"/>
      </font>
      <fill>
        <patternFill patternType="solid">
          <fgColor indexed="64"/>
          <bgColor theme="4" tint="0.59999389629810485"/>
        </patternFill>
      </fill>
      <border diagonalUp="0" diagonalDown="0">
        <left/>
        <right/>
        <top/>
        <bottom/>
        <vertical/>
        <horizontal/>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539749</xdr:colOff>
      <xdr:row>36</xdr:row>
      <xdr:rowOff>16670</xdr:rowOff>
    </xdr:from>
    <xdr:to>
      <xdr:col>6</xdr:col>
      <xdr:colOff>126999</xdr:colOff>
      <xdr:row>38</xdr:row>
      <xdr:rowOff>215900</xdr:rowOff>
    </xdr:to>
    <xdr:sp macro="" textlink="">
      <xdr:nvSpPr>
        <xdr:cNvPr id="2" name="Can 1">
          <a:extLst>
            <a:ext uri="{FF2B5EF4-FFF2-40B4-BE49-F238E27FC236}">
              <a16:creationId xmlns:a16="http://schemas.microsoft.com/office/drawing/2014/main" xmlns="" id="{00000000-0008-0000-0000-000002000000}"/>
            </a:ext>
          </a:extLst>
        </xdr:cNvPr>
        <xdr:cNvSpPr/>
      </xdr:nvSpPr>
      <xdr:spPr>
        <a:xfrm rot="5400000">
          <a:off x="4091384" y="7107635"/>
          <a:ext cx="656430" cy="3733800"/>
        </a:xfrm>
        <a:prstGeom prst="can">
          <a:avLst/>
        </a:prstGeom>
      </xdr:spPr>
      <xdr:style>
        <a:lnRef idx="3">
          <a:schemeClr val="lt1"/>
        </a:lnRef>
        <a:fillRef idx="1001">
          <a:schemeClr val="dk2"/>
        </a:fillRef>
        <a:effectRef idx="1">
          <a:schemeClr val="accent5"/>
        </a:effectRef>
        <a:fontRef idx="minor">
          <a:schemeClr val="lt1"/>
        </a:fontRef>
      </xdr:style>
      <xdr:txBody>
        <a:bodyPr vertOverflow="clip" horzOverflow="clip" vert="vert270" rtlCol="0" anchor="ctr"/>
        <a:lstStyle/>
        <a:p>
          <a:pPr algn="ctr"/>
          <a:endParaRPr lang="en-IN" sz="1800" b="1">
            <a:solidFill>
              <a:schemeClr val="bg1"/>
            </a:solidFill>
            <a:latin typeface="Tw Cen MT" panose="020B0602020104020603" pitchFamily="34" charset="0"/>
          </a:endParaRPr>
        </a:p>
      </xdr:txBody>
    </xdr:sp>
    <xdr:clientData/>
  </xdr:twoCellAnchor>
  <xdr:twoCellAnchor>
    <xdr:from>
      <xdr:col>3</xdr:col>
      <xdr:colOff>552449</xdr:colOff>
      <xdr:row>7</xdr:row>
      <xdr:rowOff>241700</xdr:rowOff>
    </xdr:from>
    <xdr:to>
      <xdr:col>6</xdr:col>
      <xdr:colOff>88903</xdr:colOff>
      <xdr:row>10</xdr:row>
      <xdr:rowOff>139701</xdr:rowOff>
    </xdr:to>
    <xdr:sp macro="" textlink="">
      <xdr:nvSpPr>
        <xdr:cNvPr id="3" name="Can 2">
          <a:extLst>
            <a:ext uri="{FF2B5EF4-FFF2-40B4-BE49-F238E27FC236}">
              <a16:creationId xmlns:a16="http://schemas.microsoft.com/office/drawing/2014/main" xmlns="" id="{00000000-0008-0000-0000-000003000000}"/>
            </a:ext>
          </a:extLst>
        </xdr:cNvPr>
        <xdr:cNvSpPr/>
      </xdr:nvSpPr>
      <xdr:spPr>
        <a:xfrm rot="5400000">
          <a:off x="3997525" y="-593526"/>
          <a:ext cx="640951" cy="3683004"/>
        </a:xfrm>
        <a:prstGeom prst="can">
          <a:avLst/>
        </a:prstGeom>
      </xdr:spPr>
      <xdr:style>
        <a:lnRef idx="3">
          <a:schemeClr val="lt1"/>
        </a:lnRef>
        <a:fillRef idx="1001">
          <a:schemeClr val="dk2"/>
        </a:fillRef>
        <a:effectRef idx="1">
          <a:schemeClr val="accent5"/>
        </a:effectRef>
        <a:fontRef idx="minor">
          <a:schemeClr val="lt1"/>
        </a:fontRef>
      </xdr:style>
      <xdr:txBody>
        <a:bodyPr vertOverflow="clip" horzOverflow="clip" vert="vert270" rtlCol="0" anchor="ctr"/>
        <a:lstStyle/>
        <a:p>
          <a:pPr algn="ctr"/>
          <a:r>
            <a:rPr lang="en-IN" sz="1600" b="0">
              <a:solidFill>
                <a:schemeClr val="accent4">
                  <a:lumMod val="60000"/>
                  <a:lumOff val="40000"/>
                </a:schemeClr>
              </a:solidFill>
              <a:latin typeface="Tw Cen MT" panose="020B0602020104020603" pitchFamily="34" charset="0"/>
            </a:rPr>
            <a:t>Click on the Sheet Names to Navigate</a:t>
          </a:r>
        </a:p>
      </xdr:txBody>
    </xdr:sp>
    <xdr:clientData/>
  </xdr:twoCellAnchor>
  <xdr:twoCellAnchor editAs="oneCell">
    <xdr:from>
      <xdr:col>5</xdr:col>
      <xdr:colOff>615951</xdr:colOff>
      <xdr:row>0</xdr:row>
      <xdr:rowOff>44450</xdr:rowOff>
    </xdr:from>
    <xdr:to>
      <xdr:col>5</xdr:col>
      <xdr:colOff>1721617</xdr:colOff>
      <xdr:row>3</xdr:row>
      <xdr:rowOff>222250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981451" y="44450"/>
          <a:ext cx="1105666" cy="863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20</xdr:col>
      <xdr:colOff>10136</xdr:colOff>
      <xdr:row>2</xdr:row>
      <xdr:rowOff>209550</xdr:rowOff>
    </xdr:to>
    <xdr:pic>
      <xdr:nvPicPr>
        <xdr:cNvPr id="2" name="Picture 1">
          <a:extLst>
            <a:ext uri="{FF2B5EF4-FFF2-40B4-BE49-F238E27FC236}">
              <a16:creationId xmlns:a16="http://schemas.microsoft.com/office/drawing/2014/main" xmlns="" id="{DBC23346-67D0-4052-A3C5-9567D01F8EC4}"/>
            </a:ext>
          </a:extLst>
        </xdr:cNvPr>
        <xdr:cNvPicPr>
          <a:picLocks noChangeAspect="1"/>
        </xdr:cNvPicPr>
      </xdr:nvPicPr>
      <xdr:blipFill>
        <a:blip xmlns:r="http://schemas.openxmlformats.org/officeDocument/2006/relationships" r:embed="rId1" cstate="print"/>
        <a:stretch>
          <a:fillRect/>
        </a:stretch>
      </xdr:blipFill>
      <xdr:spPr>
        <a:xfrm>
          <a:off x="609600" y="184150"/>
          <a:ext cx="619736" cy="4699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25400</xdr:colOff>
      <xdr:row>0</xdr:row>
      <xdr:rowOff>184150</xdr:rowOff>
    </xdr:from>
    <xdr:to>
      <xdr:col>1</xdr:col>
      <xdr:colOff>704850</xdr:colOff>
      <xdr:row>3</xdr:row>
      <xdr:rowOff>63500</xdr:rowOff>
    </xdr:to>
    <xdr:pic>
      <xdr:nvPicPr>
        <xdr:cNvPr id="2" name="Picture 1">
          <a:extLst>
            <a:ext uri="{FF2B5EF4-FFF2-40B4-BE49-F238E27FC236}">
              <a16:creationId xmlns:a16="http://schemas.microsoft.com/office/drawing/2014/main" xmlns="" id="{03828ECC-335D-439D-B825-C4316E6DDACA}"/>
            </a:ext>
          </a:extLst>
        </xdr:cNvPr>
        <xdr:cNvPicPr>
          <a:picLocks noChangeAspect="1"/>
        </xdr:cNvPicPr>
      </xdr:nvPicPr>
      <xdr:blipFill>
        <a:blip xmlns:r="http://schemas.openxmlformats.org/officeDocument/2006/relationships" r:embed="rId1" cstate="print"/>
        <a:stretch>
          <a:fillRect/>
        </a:stretch>
      </xdr:blipFill>
      <xdr:spPr>
        <a:xfrm>
          <a:off x="838200" y="184150"/>
          <a:ext cx="679450" cy="4889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604569</xdr:colOff>
      <xdr:row>2</xdr:row>
      <xdr:rowOff>12700</xdr:rowOff>
    </xdr:from>
    <xdr:to>
      <xdr:col>1</xdr:col>
      <xdr:colOff>1492250</xdr:colOff>
      <xdr:row>4</xdr:row>
      <xdr:rowOff>171450</xdr:rowOff>
    </xdr:to>
    <xdr:pic>
      <xdr:nvPicPr>
        <xdr:cNvPr id="2" name="Picture 1">
          <a:extLst>
            <a:ext uri="{FF2B5EF4-FFF2-40B4-BE49-F238E27FC236}">
              <a16:creationId xmlns:a16="http://schemas.microsoft.com/office/drawing/2014/main" xmlns="" id="{51D11E43-CCC2-4384-A5BD-FC4892675B5B}"/>
            </a:ext>
          </a:extLst>
        </xdr:cNvPr>
        <xdr:cNvPicPr>
          <a:picLocks noChangeAspect="1"/>
        </xdr:cNvPicPr>
      </xdr:nvPicPr>
      <xdr:blipFill>
        <a:blip xmlns:r="http://schemas.openxmlformats.org/officeDocument/2006/relationships" r:embed="rId1" cstate="print"/>
        <a:stretch>
          <a:fillRect/>
        </a:stretch>
      </xdr:blipFill>
      <xdr:spPr>
        <a:xfrm>
          <a:off x="1176069" y="387350"/>
          <a:ext cx="887681" cy="615950"/>
        </a:xfrm>
        <a:prstGeom prst="rect">
          <a:avLst/>
        </a:prstGeom>
      </xdr:spPr>
    </xdr:pic>
    <xdr:clientData/>
  </xdr:twoCellAnchor>
  <xdr:twoCellAnchor>
    <xdr:from>
      <xdr:col>1</xdr:col>
      <xdr:colOff>0</xdr:colOff>
      <xdr:row>43</xdr:row>
      <xdr:rowOff>0</xdr:rowOff>
    </xdr:from>
    <xdr:to>
      <xdr:col>10</xdr:col>
      <xdr:colOff>520700</xdr:colOff>
      <xdr:row>44</xdr:row>
      <xdr:rowOff>190500</xdr:rowOff>
    </xdr:to>
    <xdr:sp macro="" textlink="">
      <xdr:nvSpPr>
        <xdr:cNvPr id="3" name="TextBox 2">
          <a:extLst>
            <a:ext uri="{FF2B5EF4-FFF2-40B4-BE49-F238E27FC236}">
              <a16:creationId xmlns:a16="http://schemas.microsoft.com/office/drawing/2014/main" xmlns="" id="{33D3176B-5CBF-42C1-A4F4-AA143A73ADA7}"/>
            </a:ext>
          </a:extLst>
        </xdr:cNvPr>
        <xdr:cNvSpPr txBox="1"/>
      </xdr:nvSpPr>
      <xdr:spPr>
        <a:xfrm>
          <a:off x="571500" y="9505950"/>
          <a:ext cx="923290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300" b="1">
              <a:solidFill>
                <a:sysClr val="windowText" lastClr="000000"/>
              </a:solidFill>
            </a:rPr>
            <a:t>***Important Note: </a:t>
          </a:r>
          <a:r>
            <a:rPr lang="en-MY" sz="1300" b="1">
              <a:solidFill>
                <a:srgbClr val="FF0000"/>
              </a:solidFill>
            </a:rPr>
            <a:t>Only ONE (1) measurement method should be entered,</a:t>
          </a:r>
          <a:r>
            <a:rPr lang="en-MY" sz="1300" b="1" baseline="0">
              <a:solidFill>
                <a:srgbClr val="FF0000"/>
              </a:solidFill>
            </a:rPr>
            <a:t> Simple Approach or Comprehensive Approach </a:t>
          </a:r>
          <a:r>
            <a:rPr lang="en-MY" sz="1300" b="1">
              <a:solidFill>
                <a:srgbClr val="FF0000"/>
              </a:solidFill>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419100</xdr:colOff>
      <xdr:row>0</xdr:row>
      <xdr:rowOff>171450</xdr:rowOff>
    </xdr:from>
    <xdr:to>
      <xdr:col>1</xdr:col>
      <xdr:colOff>1306781</xdr:colOff>
      <xdr:row>3</xdr:row>
      <xdr:rowOff>146050</xdr:rowOff>
    </xdr:to>
    <xdr:pic>
      <xdr:nvPicPr>
        <xdr:cNvPr id="2" name="Picture 1">
          <a:extLst>
            <a:ext uri="{FF2B5EF4-FFF2-40B4-BE49-F238E27FC236}">
              <a16:creationId xmlns:a16="http://schemas.microsoft.com/office/drawing/2014/main" xmlns="" id="{197D5CEF-96B5-4EBA-8147-F94E2B98AC3D}"/>
            </a:ext>
          </a:extLst>
        </xdr:cNvPr>
        <xdr:cNvPicPr>
          <a:picLocks noChangeAspect="1"/>
        </xdr:cNvPicPr>
      </xdr:nvPicPr>
      <xdr:blipFill>
        <a:blip xmlns:r="http://schemas.openxmlformats.org/officeDocument/2006/relationships" r:embed="rId1" cstate="print"/>
        <a:stretch>
          <a:fillRect/>
        </a:stretch>
      </xdr:blipFill>
      <xdr:spPr>
        <a:xfrm>
          <a:off x="698500" y="171450"/>
          <a:ext cx="887681" cy="615950"/>
        </a:xfrm>
        <a:prstGeom prst="rect">
          <a:avLst/>
        </a:prstGeom>
      </xdr:spPr>
    </xdr:pic>
    <xdr:clientData/>
  </xdr:twoCellAnchor>
  <xdr:twoCellAnchor>
    <xdr:from>
      <xdr:col>1</xdr:col>
      <xdr:colOff>0</xdr:colOff>
      <xdr:row>26</xdr:row>
      <xdr:rowOff>0</xdr:rowOff>
    </xdr:from>
    <xdr:to>
      <xdr:col>10</xdr:col>
      <xdr:colOff>1181100</xdr:colOff>
      <xdr:row>28</xdr:row>
      <xdr:rowOff>38100</xdr:rowOff>
    </xdr:to>
    <xdr:sp macro="" textlink="">
      <xdr:nvSpPr>
        <xdr:cNvPr id="3" name="TextBox 2">
          <a:extLst>
            <a:ext uri="{FF2B5EF4-FFF2-40B4-BE49-F238E27FC236}">
              <a16:creationId xmlns:a16="http://schemas.microsoft.com/office/drawing/2014/main" xmlns="" id="{927BCB04-4476-4EFB-AB06-ABF4EADA1064}"/>
            </a:ext>
          </a:extLst>
        </xdr:cNvPr>
        <xdr:cNvSpPr txBox="1"/>
      </xdr:nvSpPr>
      <xdr:spPr>
        <a:xfrm>
          <a:off x="279400" y="4794250"/>
          <a:ext cx="923290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300" b="1">
              <a:solidFill>
                <a:sysClr val="windowText" lastClr="000000"/>
              </a:solidFill>
            </a:rPr>
            <a:t>***Important Note: </a:t>
          </a:r>
          <a:r>
            <a:rPr lang="en-MY" sz="1300" b="1">
              <a:solidFill>
                <a:srgbClr val="FF0000"/>
              </a:solidFill>
            </a:rPr>
            <a:t>Only ONE (1) measurement method should be entered,</a:t>
          </a:r>
          <a:r>
            <a:rPr lang="en-MY" sz="1300" b="1" baseline="0">
              <a:solidFill>
                <a:srgbClr val="FF0000"/>
              </a:solidFill>
            </a:rPr>
            <a:t> Simple Approach or Comprehensive Approach </a:t>
          </a:r>
          <a:r>
            <a:rPr lang="en-MY" sz="1300" b="1">
              <a:solidFill>
                <a:srgbClr val="FF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317500</xdr:colOff>
      <xdr:row>0</xdr:row>
      <xdr:rowOff>158750</xdr:rowOff>
    </xdr:from>
    <xdr:to>
      <xdr:col>1</xdr:col>
      <xdr:colOff>1205181</xdr:colOff>
      <xdr:row>3</xdr:row>
      <xdr:rowOff>171450</xdr:rowOff>
    </xdr:to>
    <xdr:pic>
      <xdr:nvPicPr>
        <xdr:cNvPr id="2" name="Picture 1">
          <a:extLst>
            <a:ext uri="{FF2B5EF4-FFF2-40B4-BE49-F238E27FC236}">
              <a16:creationId xmlns:a16="http://schemas.microsoft.com/office/drawing/2014/main" xmlns="" id="{751D5CF3-754F-47BF-B063-73D05D23C29B}"/>
            </a:ext>
          </a:extLst>
        </xdr:cNvPr>
        <xdr:cNvPicPr>
          <a:picLocks noChangeAspect="1"/>
        </xdr:cNvPicPr>
      </xdr:nvPicPr>
      <xdr:blipFill>
        <a:blip xmlns:r="http://schemas.openxmlformats.org/officeDocument/2006/relationships" r:embed="rId1" cstate="print"/>
        <a:stretch>
          <a:fillRect/>
        </a:stretch>
      </xdr:blipFill>
      <xdr:spPr>
        <a:xfrm>
          <a:off x="749300" y="158750"/>
          <a:ext cx="887681" cy="615950"/>
        </a:xfrm>
        <a:prstGeom prst="rect">
          <a:avLst/>
        </a:prstGeom>
      </xdr:spPr>
    </xdr:pic>
    <xdr:clientData/>
  </xdr:twoCellAnchor>
  <xdr:twoCellAnchor>
    <xdr:from>
      <xdr:col>1</xdr:col>
      <xdr:colOff>0</xdr:colOff>
      <xdr:row>20</xdr:row>
      <xdr:rowOff>0</xdr:rowOff>
    </xdr:from>
    <xdr:to>
      <xdr:col>10</xdr:col>
      <xdr:colOff>1301750</xdr:colOff>
      <xdr:row>22</xdr:row>
      <xdr:rowOff>12700</xdr:rowOff>
    </xdr:to>
    <xdr:sp macro="" textlink="">
      <xdr:nvSpPr>
        <xdr:cNvPr id="3" name="TextBox 2">
          <a:extLst>
            <a:ext uri="{FF2B5EF4-FFF2-40B4-BE49-F238E27FC236}">
              <a16:creationId xmlns:a16="http://schemas.microsoft.com/office/drawing/2014/main" xmlns="" id="{9FAFF096-442C-4964-8C81-DEEF4EE1D8CF}"/>
            </a:ext>
          </a:extLst>
        </xdr:cNvPr>
        <xdr:cNvSpPr txBox="1"/>
      </xdr:nvSpPr>
      <xdr:spPr>
        <a:xfrm>
          <a:off x="431800" y="4070350"/>
          <a:ext cx="923290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300" b="1">
              <a:solidFill>
                <a:sysClr val="windowText" lastClr="000000"/>
              </a:solidFill>
            </a:rPr>
            <a:t>***Important Note: </a:t>
          </a:r>
          <a:r>
            <a:rPr lang="en-MY" sz="1300" b="1">
              <a:solidFill>
                <a:srgbClr val="FF0000"/>
              </a:solidFill>
            </a:rPr>
            <a:t>Only ONE (1) measurement method should be entered,</a:t>
          </a:r>
          <a:r>
            <a:rPr lang="en-MY" sz="1300" b="1" baseline="0">
              <a:solidFill>
                <a:srgbClr val="FF0000"/>
              </a:solidFill>
            </a:rPr>
            <a:t> Simple Approach or Comprehensive Approach </a:t>
          </a:r>
          <a:r>
            <a:rPr lang="en-MY" sz="1300" b="1">
              <a:solidFill>
                <a:srgbClr val="FF0000"/>
              </a:solidFill>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876300</xdr:colOff>
      <xdr:row>0</xdr:row>
      <xdr:rowOff>133350</xdr:rowOff>
    </xdr:from>
    <xdr:to>
      <xdr:col>1</xdr:col>
      <xdr:colOff>1763981</xdr:colOff>
      <xdr:row>3</xdr:row>
      <xdr:rowOff>171450</xdr:rowOff>
    </xdr:to>
    <xdr:pic>
      <xdr:nvPicPr>
        <xdr:cNvPr id="2" name="Picture 1">
          <a:extLst>
            <a:ext uri="{FF2B5EF4-FFF2-40B4-BE49-F238E27FC236}">
              <a16:creationId xmlns:a16="http://schemas.microsoft.com/office/drawing/2014/main" xmlns="" id="{94198B82-2BAE-4E34-9A87-50494DEB44C8}"/>
            </a:ext>
          </a:extLst>
        </xdr:cNvPr>
        <xdr:cNvPicPr>
          <a:picLocks noChangeAspect="1"/>
        </xdr:cNvPicPr>
      </xdr:nvPicPr>
      <xdr:blipFill>
        <a:blip xmlns:r="http://schemas.openxmlformats.org/officeDocument/2006/relationships" r:embed="rId1" cstate="print"/>
        <a:stretch>
          <a:fillRect/>
        </a:stretch>
      </xdr:blipFill>
      <xdr:spPr>
        <a:xfrm>
          <a:off x="1244600" y="133350"/>
          <a:ext cx="887681" cy="6159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368300</xdr:colOff>
      <xdr:row>0</xdr:row>
      <xdr:rowOff>120650</xdr:rowOff>
    </xdr:from>
    <xdr:to>
      <xdr:col>2</xdr:col>
      <xdr:colOff>1255981</xdr:colOff>
      <xdr:row>3</xdr:row>
      <xdr:rowOff>146050</xdr:rowOff>
    </xdr:to>
    <xdr:pic>
      <xdr:nvPicPr>
        <xdr:cNvPr id="2" name="Picture 1">
          <a:extLst>
            <a:ext uri="{FF2B5EF4-FFF2-40B4-BE49-F238E27FC236}">
              <a16:creationId xmlns:a16="http://schemas.microsoft.com/office/drawing/2014/main" xmlns="" id="{E959B545-3E70-42F3-A752-9C52DF9207EA}"/>
            </a:ext>
          </a:extLst>
        </xdr:cNvPr>
        <xdr:cNvPicPr>
          <a:picLocks noChangeAspect="1"/>
        </xdr:cNvPicPr>
      </xdr:nvPicPr>
      <xdr:blipFill>
        <a:blip xmlns:r="http://schemas.openxmlformats.org/officeDocument/2006/relationships" r:embed="rId1" cstate="print"/>
        <a:stretch>
          <a:fillRect/>
        </a:stretch>
      </xdr:blipFill>
      <xdr:spPr>
        <a:xfrm>
          <a:off x="1149350" y="120650"/>
          <a:ext cx="887681" cy="6159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558800</xdr:colOff>
      <xdr:row>0</xdr:row>
      <xdr:rowOff>139700</xdr:rowOff>
    </xdr:from>
    <xdr:to>
      <xdr:col>2</xdr:col>
      <xdr:colOff>1446481</xdr:colOff>
      <xdr:row>4</xdr:row>
      <xdr:rowOff>165100</xdr:rowOff>
    </xdr:to>
    <xdr:pic>
      <xdr:nvPicPr>
        <xdr:cNvPr id="2" name="Picture 1">
          <a:extLst>
            <a:ext uri="{FF2B5EF4-FFF2-40B4-BE49-F238E27FC236}">
              <a16:creationId xmlns:a16="http://schemas.microsoft.com/office/drawing/2014/main" xmlns="" id="{E79DDC46-3326-4EC3-A3B3-96B40B15F166}"/>
            </a:ext>
          </a:extLst>
        </xdr:cNvPr>
        <xdr:cNvPicPr>
          <a:picLocks noChangeAspect="1"/>
        </xdr:cNvPicPr>
      </xdr:nvPicPr>
      <xdr:blipFill>
        <a:blip xmlns:r="http://schemas.openxmlformats.org/officeDocument/2006/relationships" r:embed="rId1" cstate="print"/>
        <a:stretch>
          <a:fillRect/>
        </a:stretch>
      </xdr:blipFill>
      <xdr:spPr>
        <a:xfrm>
          <a:off x="996950" y="139700"/>
          <a:ext cx="887681" cy="6159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31750</xdr:colOff>
      <xdr:row>1</xdr:row>
      <xdr:rowOff>6350</xdr:rowOff>
    </xdr:from>
    <xdr:to>
      <xdr:col>1</xdr:col>
      <xdr:colOff>711200</xdr:colOff>
      <xdr:row>3</xdr:row>
      <xdr:rowOff>6350</xdr:rowOff>
    </xdr:to>
    <xdr:pic>
      <xdr:nvPicPr>
        <xdr:cNvPr id="2" name="Picture 1">
          <a:extLst>
            <a:ext uri="{FF2B5EF4-FFF2-40B4-BE49-F238E27FC236}">
              <a16:creationId xmlns:a16="http://schemas.microsoft.com/office/drawing/2014/main" xmlns="" id="{B9E17762-E342-42EA-B248-0AFDD5F9F3C2}"/>
            </a:ext>
          </a:extLst>
        </xdr:cNvPr>
        <xdr:cNvPicPr>
          <a:picLocks noChangeAspect="1"/>
        </xdr:cNvPicPr>
      </xdr:nvPicPr>
      <xdr:blipFill>
        <a:blip xmlns:r="http://schemas.openxmlformats.org/officeDocument/2006/relationships" r:embed="rId1" cstate="print"/>
        <a:stretch>
          <a:fillRect/>
        </a:stretch>
      </xdr:blipFill>
      <xdr:spPr>
        <a:xfrm>
          <a:off x="673100" y="203200"/>
          <a:ext cx="679450" cy="4889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57150</xdr:colOff>
      <xdr:row>0</xdr:row>
      <xdr:rowOff>215900</xdr:rowOff>
    </xdr:from>
    <xdr:to>
      <xdr:col>3</xdr:col>
      <xdr:colOff>476250</xdr:colOff>
      <xdr:row>2</xdr:row>
      <xdr:rowOff>152400</xdr:rowOff>
    </xdr:to>
    <xdr:pic>
      <xdr:nvPicPr>
        <xdr:cNvPr id="2" name="Picture 1">
          <a:extLst>
            <a:ext uri="{FF2B5EF4-FFF2-40B4-BE49-F238E27FC236}">
              <a16:creationId xmlns:a16="http://schemas.microsoft.com/office/drawing/2014/main" xmlns="" id="{79D64E81-4544-4A7D-9C44-D28281517BD9}"/>
            </a:ext>
          </a:extLst>
        </xdr:cNvPr>
        <xdr:cNvPicPr>
          <a:picLocks noChangeAspect="1"/>
        </xdr:cNvPicPr>
      </xdr:nvPicPr>
      <xdr:blipFill>
        <a:blip xmlns:r="http://schemas.openxmlformats.org/officeDocument/2006/relationships" r:embed="rId1" cstate="print"/>
        <a:stretch>
          <a:fillRect/>
        </a:stretch>
      </xdr:blipFill>
      <xdr:spPr>
        <a:xfrm>
          <a:off x="488950" y="215900"/>
          <a:ext cx="679450" cy="488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36</xdr:row>
      <xdr:rowOff>215900</xdr:rowOff>
    </xdr:from>
    <xdr:to>
      <xdr:col>7</xdr:col>
      <xdr:colOff>0</xdr:colOff>
      <xdr:row>39</xdr:row>
      <xdr:rowOff>82550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641350" y="9442450"/>
          <a:ext cx="76644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300" b="1">
              <a:solidFill>
                <a:srgbClr val="FF0000"/>
              </a:solidFill>
            </a:rPr>
            <a:t>The Chief Financial Officer is primarily responsible and will be held accountable for the accuracy of the information provided in all reporting forms submitted to Central Bank of Nigeria under this framework. </a:t>
          </a:r>
        </a:p>
      </xdr:txBody>
    </xdr:sp>
    <xdr:clientData/>
  </xdr:twoCellAnchor>
  <xdr:twoCellAnchor>
    <xdr:from>
      <xdr:col>0</xdr:col>
      <xdr:colOff>635000</xdr:colOff>
      <xdr:row>5</xdr:row>
      <xdr:rowOff>31750</xdr:rowOff>
    </xdr:from>
    <xdr:to>
      <xdr:col>7</xdr:col>
      <xdr:colOff>6350</xdr:colOff>
      <xdr:row>7</xdr:row>
      <xdr:rowOff>158750</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635000" y="736600"/>
          <a:ext cx="767715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100" b="1">
              <a:solidFill>
                <a:srgbClr val="FF0000"/>
              </a:solidFill>
              <a:latin typeface="Arial" panose="020B0604020202020204" pitchFamily="34" charset="0"/>
              <a:cs typeface="Arial" panose="020B0604020202020204" pitchFamily="34" charset="0"/>
            </a:rPr>
            <a:t>Non-interest financial institutions should not modify the reporting template in any way either by adding or removing rows, columns or worksheets; or changing the sequence of the worksheets; or changing the format, formulae and colours of the cells. Unless otherwise stated, all numbers should be reported as positive amounts</a:t>
          </a:r>
          <a:r>
            <a:rPr lang="en-MY" sz="1400" b="1">
              <a:solidFill>
                <a:srgbClr val="FF0000"/>
              </a:solidFill>
            </a:rPr>
            <a:t>.</a:t>
          </a:r>
        </a:p>
      </xdr:txBody>
    </xdr:sp>
    <xdr:clientData/>
  </xdr:twoCellAnchor>
  <xdr:twoCellAnchor editAs="oneCell">
    <xdr:from>
      <xdr:col>1</xdr:col>
      <xdr:colOff>0</xdr:colOff>
      <xdr:row>0</xdr:row>
      <xdr:rowOff>63500</xdr:rowOff>
    </xdr:from>
    <xdr:to>
      <xdr:col>2</xdr:col>
      <xdr:colOff>353036</xdr:colOff>
      <xdr:row>1</xdr:row>
      <xdr:rowOff>311150</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641350" y="63500"/>
          <a:ext cx="619736" cy="4699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698500</xdr:colOff>
      <xdr:row>1</xdr:row>
      <xdr:rowOff>12700</xdr:rowOff>
    </xdr:from>
    <xdr:to>
      <xdr:col>2</xdr:col>
      <xdr:colOff>1377950</xdr:colOff>
      <xdr:row>3</xdr:row>
      <xdr:rowOff>44450</xdr:rowOff>
    </xdr:to>
    <xdr:pic>
      <xdr:nvPicPr>
        <xdr:cNvPr id="2" name="Picture 1">
          <a:extLst>
            <a:ext uri="{FF2B5EF4-FFF2-40B4-BE49-F238E27FC236}">
              <a16:creationId xmlns:a16="http://schemas.microsoft.com/office/drawing/2014/main" xmlns="" id="{68E4278E-2A09-418F-BDCD-E26A4B4C3424}"/>
            </a:ext>
          </a:extLst>
        </xdr:cNvPr>
        <xdr:cNvPicPr>
          <a:picLocks noChangeAspect="1"/>
        </xdr:cNvPicPr>
      </xdr:nvPicPr>
      <xdr:blipFill>
        <a:blip xmlns:r="http://schemas.openxmlformats.org/officeDocument/2006/relationships" r:embed="rId1" cstate="print"/>
        <a:stretch>
          <a:fillRect/>
        </a:stretch>
      </xdr:blipFill>
      <xdr:spPr>
        <a:xfrm>
          <a:off x="1454150" y="190500"/>
          <a:ext cx="679450" cy="4889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577850</xdr:colOff>
      <xdr:row>2</xdr:row>
      <xdr:rowOff>0</xdr:rowOff>
    </xdr:from>
    <xdr:to>
      <xdr:col>1</xdr:col>
      <xdr:colOff>1168400</xdr:colOff>
      <xdr:row>4</xdr:row>
      <xdr:rowOff>25400</xdr:rowOff>
    </xdr:to>
    <xdr:pic>
      <xdr:nvPicPr>
        <xdr:cNvPr id="2" name="Picture 1">
          <a:extLst>
            <a:ext uri="{FF2B5EF4-FFF2-40B4-BE49-F238E27FC236}">
              <a16:creationId xmlns:a16="http://schemas.microsoft.com/office/drawing/2014/main" xmlns="" id="{9D339B02-2BFE-470C-AEF2-BB25039178CC}"/>
            </a:ext>
          </a:extLst>
        </xdr:cNvPr>
        <xdr:cNvPicPr>
          <a:picLocks noChangeAspect="1"/>
        </xdr:cNvPicPr>
      </xdr:nvPicPr>
      <xdr:blipFill>
        <a:blip xmlns:r="http://schemas.openxmlformats.org/officeDocument/2006/relationships" r:embed="rId1" cstate="print"/>
        <a:stretch>
          <a:fillRect/>
        </a:stretch>
      </xdr:blipFill>
      <xdr:spPr>
        <a:xfrm>
          <a:off x="1536700" y="393700"/>
          <a:ext cx="590550" cy="4254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177800</xdr:colOff>
      <xdr:row>0</xdr:row>
      <xdr:rowOff>165100</xdr:rowOff>
    </xdr:from>
    <xdr:to>
      <xdr:col>1</xdr:col>
      <xdr:colOff>850900</xdr:colOff>
      <xdr:row>3</xdr:row>
      <xdr:rowOff>95250</xdr:rowOff>
    </xdr:to>
    <xdr:pic>
      <xdr:nvPicPr>
        <xdr:cNvPr id="2" name="Picture 1">
          <a:extLst>
            <a:ext uri="{FF2B5EF4-FFF2-40B4-BE49-F238E27FC236}">
              <a16:creationId xmlns:a16="http://schemas.microsoft.com/office/drawing/2014/main" xmlns="" id="{8436E985-3126-45FD-BCA3-A98EFA11FF9D}"/>
            </a:ext>
          </a:extLst>
        </xdr:cNvPr>
        <xdr:cNvPicPr>
          <a:picLocks noChangeAspect="1"/>
        </xdr:cNvPicPr>
      </xdr:nvPicPr>
      <xdr:blipFill>
        <a:blip xmlns:r="http://schemas.openxmlformats.org/officeDocument/2006/relationships" r:embed="rId1" cstate="print"/>
        <a:stretch>
          <a:fillRect/>
        </a:stretch>
      </xdr:blipFill>
      <xdr:spPr>
        <a:xfrm>
          <a:off x="825500" y="165100"/>
          <a:ext cx="673100" cy="508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31750</xdr:colOff>
      <xdr:row>1</xdr:row>
      <xdr:rowOff>12700</xdr:rowOff>
    </xdr:from>
    <xdr:to>
      <xdr:col>1</xdr:col>
      <xdr:colOff>622300</xdr:colOff>
      <xdr:row>3</xdr:row>
      <xdr:rowOff>38100</xdr:rowOff>
    </xdr:to>
    <xdr:pic>
      <xdr:nvPicPr>
        <xdr:cNvPr id="2" name="Picture 1">
          <a:extLst>
            <a:ext uri="{FF2B5EF4-FFF2-40B4-BE49-F238E27FC236}">
              <a16:creationId xmlns:a16="http://schemas.microsoft.com/office/drawing/2014/main" xmlns="" id="{1E9B766E-0FC5-448C-98FD-90ACD694BC5C}"/>
            </a:ext>
          </a:extLst>
        </xdr:cNvPr>
        <xdr:cNvPicPr>
          <a:picLocks noChangeAspect="1"/>
        </xdr:cNvPicPr>
      </xdr:nvPicPr>
      <xdr:blipFill>
        <a:blip xmlns:r="http://schemas.openxmlformats.org/officeDocument/2006/relationships" r:embed="rId1" cstate="print"/>
        <a:stretch>
          <a:fillRect/>
        </a:stretch>
      </xdr:blipFill>
      <xdr:spPr>
        <a:xfrm>
          <a:off x="393700" y="190500"/>
          <a:ext cx="590550" cy="425450"/>
        </a:xfrm>
        <a:prstGeom prst="rect">
          <a:avLst/>
        </a:prstGeom>
      </xdr:spPr>
    </xdr:pic>
    <xdr:clientData/>
  </xdr:twoCellAnchor>
  <xdr:twoCellAnchor>
    <xdr:from>
      <xdr:col>0</xdr:col>
      <xdr:colOff>349250</xdr:colOff>
      <xdr:row>36</xdr:row>
      <xdr:rowOff>38100</xdr:rowOff>
    </xdr:from>
    <xdr:to>
      <xdr:col>12</xdr:col>
      <xdr:colOff>19050</xdr:colOff>
      <xdr:row>38</xdr:row>
      <xdr:rowOff>88900</xdr:rowOff>
    </xdr:to>
    <xdr:sp macro="" textlink="">
      <xdr:nvSpPr>
        <xdr:cNvPr id="3" name="TextBox 2">
          <a:extLst>
            <a:ext uri="{FF2B5EF4-FFF2-40B4-BE49-F238E27FC236}">
              <a16:creationId xmlns:a16="http://schemas.microsoft.com/office/drawing/2014/main" xmlns="" id="{6ECD5AD2-2C94-4DA3-91CF-FA8C24873E49}"/>
            </a:ext>
          </a:extLst>
        </xdr:cNvPr>
        <xdr:cNvSpPr txBox="1"/>
      </xdr:nvSpPr>
      <xdr:spPr>
        <a:xfrm>
          <a:off x="349250" y="7366000"/>
          <a:ext cx="1024255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300" b="1">
              <a:solidFill>
                <a:sysClr val="windowText" lastClr="000000"/>
              </a:solidFill>
            </a:rPr>
            <a:t>***Important Note: </a:t>
          </a:r>
          <a:r>
            <a:rPr lang="en-MY" sz="1300" b="1">
              <a:solidFill>
                <a:srgbClr val="FF0000"/>
              </a:solidFill>
            </a:rPr>
            <a:t>Only ONE (1) measurement method should be entered,</a:t>
          </a:r>
          <a:r>
            <a:rPr lang="en-MY" sz="1300" b="1" baseline="0">
              <a:solidFill>
                <a:srgbClr val="FF0000"/>
              </a:solidFill>
            </a:rPr>
            <a:t> Maturity Ladder Approach or Simple Approach </a:t>
          </a:r>
          <a:r>
            <a:rPr lang="en-MY" sz="1300" b="1">
              <a:solidFill>
                <a:srgbClr val="FF0000"/>
              </a:solidFill>
            </a:rPr>
            <a:t>. </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6350</xdr:colOff>
      <xdr:row>2</xdr:row>
      <xdr:rowOff>12700</xdr:rowOff>
    </xdr:from>
    <xdr:to>
      <xdr:col>1</xdr:col>
      <xdr:colOff>596900</xdr:colOff>
      <xdr:row>4</xdr:row>
      <xdr:rowOff>12700</xdr:rowOff>
    </xdr:to>
    <xdr:pic>
      <xdr:nvPicPr>
        <xdr:cNvPr id="2" name="Picture 1">
          <a:extLst>
            <a:ext uri="{FF2B5EF4-FFF2-40B4-BE49-F238E27FC236}">
              <a16:creationId xmlns:a16="http://schemas.microsoft.com/office/drawing/2014/main" xmlns="" id="{1A070AE1-9039-417B-92BA-91B1D120972C}"/>
            </a:ext>
          </a:extLst>
        </xdr:cNvPr>
        <xdr:cNvPicPr>
          <a:picLocks noChangeAspect="1"/>
        </xdr:cNvPicPr>
      </xdr:nvPicPr>
      <xdr:blipFill>
        <a:blip xmlns:r="http://schemas.openxmlformats.org/officeDocument/2006/relationships" r:embed="rId1" cstate="print"/>
        <a:stretch>
          <a:fillRect/>
        </a:stretch>
      </xdr:blipFill>
      <xdr:spPr>
        <a:xfrm>
          <a:off x="412750" y="317500"/>
          <a:ext cx="590550" cy="4254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63500</xdr:colOff>
      <xdr:row>0</xdr:row>
      <xdr:rowOff>158750</xdr:rowOff>
    </xdr:from>
    <xdr:to>
      <xdr:col>1</xdr:col>
      <xdr:colOff>654050</xdr:colOff>
      <xdr:row>2</xdr:row>
      <xdr:rowOff>177800</xdr:rowOff>
    </xdr:to>
    <xdr:pic>
      <xdr:nvPicPr>
        <xdr:cNvPr id="2" name="Picture 1">
          <a:extLst>
            <a:ext uri="{FF2B5EF4-FFF2-40B4-BE49-F238E27FC236}">
              <a16:creationId xmlns:a16="http://schemas.microsoft.com/office/drawing/2014/main" xmlns="" id="{DC929602-22BF-40E5-ABF0-EFA885021D68}"/>
            </a:ext>
          </a:extLst>
        </xdr:cNvPr>
        <xdr:cNvPicPr>
          <a:picLocks noChangeAspect="1"/>
        </xdr:cNvPicPr>
      </xdr:nvPicPr>
      <xdr:blipFill>
        <a:blip xmlns:r="http://schemas.openxmlformats.org/officeDocument/2006/relationships" r:embed="rId1" cstate="print"/>
        <a:stretch>
          <a:fillRect/>
        </a:stretch>
      </xdr:blipFill>
      <xdr:spPr>
        <a:xfrm>
          <a:off x="673100" y="158750"/>
          <a:ext cx="590550" cy="425450"/>
        </a:xfrm>
        <a:prstGeom prst="rect">
          <a:avLst/>
        </a:prstGeom>
      </xdr:spPr>
    </xdr:pic>
    <xdr:clientData/>
  </xdr:twoCellAnchor>
  <xdr:twoCellAnchor>
    <xdr:from>
      <xdr:col>1</xdr:col>
      <xdr:colOff>0</xdr:colOff>
      <xdr:row>33</xdr:row>
      <xdr:rowOff>0</xdr:rowOff>
    </xdr:from>
    <xdr:to>
      <xdr:col>9</xdr:col>
      <xdr:colOff>44450</xdr:colOff>
      <xdr:row>34</xdr:row>
      <xdr:rowOff>146050</xdr:rowOff>
    </xdr:to>
    <xdr:sp macro="" textlink="">
      <xdr:nvSpPr>
        <xdr:cNvPr id="3" name="TextBox 2">
          <a:extLst>
            <a:ext uri="{FF2B5EF4-FFF2-40B4-BE49-F238E27FC236}">
              <a16:creationId xmlns:a16="http://schemas.microsoft.com/office/drawing/2014/main" xmlns="" id="{00764D70-A19C-4FBE-9E9A-FC9CB857F0C5}"/>
            </a:ext>
          </a:extLst>
        </xdr:cNvPr>
        <xdr:cNvSpPr txBox="1"/>
      </xdr:nvSpPr>
      <xdr:spPr>
        <a:xfrm>
          <a:off x="609600" y="6292850"/>
          <a:ext cx="7829550" cy="33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300" b="1">
              <a:solidFill>
                <a:sysClr val="windowText" lastClr="000000"/>
              </a:solidFill>
            </a:rPr>
            <a:t>***</a:t>
          </a:r>
          <a:r>
            <a:rPr lang="en-MY" sz="1300" b="1" i="1" u="sng">
              <a:solidFill>
                <a:sysClr val="windowText" lastClr="000000"/>
              </a:solidFill>
            </a:rPr>
            <a:t>Important</a:t>
          </a:r>
          <a:r>
            <a:rPr lang="en-MY" sz="1300" b="1" i="1" u="sng" baseline="0">
              <a:solidFill>
                <a:sysClr val="windowText" lastClr="000000"/>
              </a:solidFill>
            </a:rPr>
            <a:t> Instruction f</a:t>
          </a:r>
          <a:r>
            <a:rPr lang="en-MY" sz="1300" b="1" i="1" u="sng">
              <a:solidFill>
                <a:sysClr val="windowText" lastClr="000000"/>
              </a:solidFill>
            </a:rPr>
            <a:t>or</a:t>
          </a:r>
          <a:r>
            <a:rPr lang="en-MY" sz="1300" b="1" i="1" u="sng" baseline="0">
              <a:solidFill>
                <a:sysClr val="windowText" lastClr="000000"/>
              </a:solidFill>
            </a:rPr>
            <a:t> Operational Risk Reporting</a:t>
          </a:r>
          <a:r>
            <a:rPr lang="en-MY" sz="1300" b="1" baseline="0">
              <a:solidFill>
                <a:srgbClr val="FF0000"/>
              </a:solidFill>
            </a:rPr>
            <a:t>: O</a:t>
          </a:r>
          <a:r>
            <a:rPr lang="en-MY" sz="1300" b="1">
              <a:solidFill>
                <a:srgbClr val="FF0000"/>
              </a:solidFill>
            </a:rPr>
            <a:t>nly ONE (1) Approach should be adopted</a:t>
          </a:r>
          <a:r>
            <a:rPr lang="en-MY" sz="1300" b="1" baseline="0">
              <a:solidFill>
                <a:srgbClr val="FF0000"/>
              </a:solidFill>
            </a:rPr>
            <a:t> by NIFIs</a:t>
          </a:r>
          <a:r>
            <a:rPr lang="en-MY" sz="1300" b="1">
              <a:solidFill>
                <a:srgbClr val="FF0000"/>
              </a:solidFill>
            </a:rPr>
            <a:t>. </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101600</xdr:colOff>
      <xdr:row>1</xdr:row>
      <xdr:rowOff>31750</xdr:rowOff>
    </xdr:from>
    <xdr:to>
      <xdr:col>1</xdr:col>
      <xdr:colOff>692150</xdr:colOff>
      <xdr:row>3</xdr:row>
      <xdr:rowOff>76200</xdr:rowOff>
    </xdr:to>
    <xdr:pic>
      <xdr:nvPicPr>
        <xdr:cNvPr id="2" name="Picture 1">
          <a:extLst>
            <a:ext uri="{FF2B5EF4-FFF2-40B4-BE49-F238E27FC236}">
              <a16:creationId xmlns:a16="http://schemas.microsoft.com/office/drawing/2014/main" xmlns="" id="{7935F241-4DFC-4169-82FA-5DFF2A287932}"/>
            </a:ext>
          </a:extLst>
        </xdr:cNvPr>
        <xdr:cNvPicPr>
          <a:picLocks noChangeAspect="1"/>
        </xdr:cNvPicPr>
      </xdr:nvPicPr>
      <xdr:blipFill>
        <a:blip xmlns:r="http://schemas.openxmlformats.org/officeDocument/2006/relationships" r:embed="rId1" cstate="print"/>
        <a:stretch>
          <a:fillRect/>
        </a:stretch>
      </xdr:blipFill>
      <xdr:spPr>
        <a:xfrm>
          <a:off x="711200" y="215900"/>
          <a:ext cx="590550" cy="425450"/>
        </a:xfrm>
        <a:prstGeom prst="rect">
          <a:avLst/>
        </a:prstGeom>
      </xdr:spPr>
    </xdr:pic>
    <xdr:clientData/>
  </xdr:twoCellAnchor>
  <xdr:twoCellAnchor>
    <xdr:from>
      <xdr:col>1</xdr:col>
      <xdr:colOff>0</xdr:colOff>
      <xdr:row>30</xdr:row>
      <xdr:rowOff>0</xdr:rowOff>
    </xdr:from>
    <xdr:to>
      <xdr:col>6</xdr:col>
      <xdr:colOff>196850</xdr:colOff>
      <xdr:row>31</xdr:row>
      <xdr:rowOff>146050</xdr:rowOff>
    </xdr:to>
    <xdr:sp macro="" textlink="">
      <xdr:nvSpPr>
        <xdr:cNvPr id="3" name="TextBox 2">
          <a:extLst>
            <a:ext uri="{FF2B5EF4-FFF2-40B4-BE49-F238E27FC236}">
              <a16:creationId xmlns:a16="http://schemas.microsoft.com/office/drawing/2014/main" xmlns="" id="{99CE719E-F18C-47C5-98B5-39D8BFE53449}"/>
            </a:ext>
          </a:extLst>
        </xdr:cNvPr>
        <xdr:cNvSpPr txBox="1"/>
      </xdr:nvSpPr>
      <xdr:spPr>
        <a:xfrm>
          <a:off x="609600" y="6013450"/>
          <a:ext cx="7829550" cy="33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300" b="1">
              <a:solidFill>
                <a:sysClr val="windowText" lastClr="000000"/>
              </a:solidFill>
            </a:rPr>
            <a:t>***</a:t>
          </a:r>
          <a:r>
            <a:rPr lang="en-MY" sz="1300" b="1" i="1" u="sng">
              <a:solidFill>
                <a:sysClr val="windowText" lastClr="000000"/>
              </a:solidFill>
            </a:rPr>
            <a:t>Important</a:t>
          </a:r>
          <a:r>
            <a:rPr lang="en-MY" sz="1300" b="1" i="1" u="sng" baseline="0">
              <a:solidFill>
                <a:sysClr val="windowText" lastClr="000000"/>
              </a:solidFill>
            </a:rPr>
            <a:t> Instruction f</a:t>
          </a:r>
          <a:r>
            <a:rPr lang="en-MY" sz="1300" b="1" i="1" u="sng">
              <a:solidFill>
                <a:sysClr val="windowText" lastClr="000000"/>
              </a:solidFill>
            </a:rPr>
            <a:t>or</a:t>
          </a:r>
          <a:r>
            <a:rPr lang="en-MY" sz="1300" b="1" i="1" u="sng" baseline="0">
              <a:solidFill>
                <a:sysClr val="windowText" lastClr="000000"/>
              </a:solidFill>
            </a:rPr>
            <a:t> Operational Risk Reporting</a:t>
          </a:r>
          <a:r>
            <a:rPr lang="en-MY" sz="1300" b="1" baseline="0">
              <a:solidFill>
                <a:srgbClr val="FF0000"/>
              </a:solidFill>
            </a:rPr>
            <a:t>: O</a:t>
          </a:r>
          <a:r>
            <a:rPr lang="en-MY" sz="1300" b="1">
              <a:solidFill>
                <a:srgbClr val="FF0000"/>
              </a:solidFill>
            </a:rPr>
            <a:t>nly ONE (1) Approach should be adopted</a:t>
          </a:r>
          <a:r>
            <a:rPr lang="en-MY" sz="1300" b="1" baseline="0">
              <a:solidFill>
                <a:srgbClr val="FF0000"/>
              </a:solidFill>
            </a:rPr>
            <a:t> by NIFIs</a:t>
          </a:r>
          <a:r>
            <a:rPr lang="en-MY" sz="1300" b="1">
              <a:solidFill>
                <a:srgbClr val="FF0000"/>
              </a:solidFill>
            </a:rPr>
            <a:t>. </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76200</xdr:colOff>
      <xdr:row>1</xdr:row>
      <xdr:rowOff>6350</xdr:rowOff>
    </xdr:from>
    <xdr:to>
      <xdr:col>1</xdr:col>
      <xdr:colOff>819150</xdr:colOff>
      <xdr:row>3</xdr:row>
      <xdr:rowOff>107950</xdr:rowOff>
    </xdr:to>
    <xdr:pic>
      <xdr:nvPicPr>
        <xdr:cNvPr id="2" name="Picture 1">
          <a:extLst>
            <a:ext uri="{FF2B5EF4-FFF2-40B4-BE49-F238E27FC236}">
              <a16:creationId xmlns:a16="http://schemas.microsoft.com/office/drawing/2014/main" xmlns="" id="{5D25DE43-7C8F-4D73-B59D-1363F01BC4E7}"/>
            </a:ext>
          </a:extLst>
        </xdr:cNvPr>
        <xdr:cNvPicPr>
          <a:picLocks noChangeAspect="1"/>
        </xdr:cNvPicPr>
      </xdr:nvPicPr>
      <xdr:blipFill>
        <a:blip xmlns:r="http://schemas.openxmlformats.org/officeDocument/2006/relationships" r:embed="rId1" cstate="print"/>
        <a:stretch>
          <a:fillRect/>
        </a:stretch>
      </xdr:blipFill>
      <xdr:spPr>
        <a:xfrm>
          <a:off x="685800" y="190500"/>
          <a:ext cx="742950" cy="520700"/>
        </a:xfrm>
        <a:prstGeom prst="rect">
          <a:avLst/>
        </a:prstGeom>
      </xdr:spPr>
    </xdr:pic>
    <xdr:clientData/>
  </xdr:twoCellAnchor>
  <xdr:twoCellAnchor>
    <xdr:from>
      <xdr:col>1</xdr:col>
      <xdr:colOff>0</xdr:colOff>
      <xdr:row>27</xdr:row>
      <xdr:rowOff>0</xdr:rowOff>
    </xdr:from>
    <xdr:to>
      <xdr:col>6</xdr:col>
      <xdr:colOff>311150</xdr:colOff>
      <xdr:row>28</xdr:row>
      <xdr:rowOff>146050</xdr:rowOff>
    </xdr:to>
    <xdr:sp macro="" textlink="">
      <xdr:nvSpPr>
        <xdr:cNvPr id="3" name="TextBox 2">
          <a:extLst>
            <a:ext uri="{FF2B5EF4-FFF2-40B4-BE49-F238E27FC236}">
              <a16:creationId xmlns:a16="http://schemas.microsoft.com/office/drawing/2014/main" xmlns="" id="{B4587915-CA5C-4509-8C3D-E6120D8CF69C}"/>
            </a:ext>
          </a:extLst>
        </xdr:cNvPr>
        <xdr:cNvSpPr txBox="1"/>
      </xdr:nvSpPr>
      <xdr:spPr>
        <a:xfrm>
          <a:off x="609600" y="6413500"/>
          <a:ext cx="7829550" cy="33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300" b="1">
              <a:solidFill>
                <a:sysClr val="windowText" lastClr="000000"/>
              </a:solidFill>
            </a:rPr>
            <a:t>***</a:t>
          </a:r>
          <a:r>
            <a:rPr lang="en-MY" sz="1300" b="1" i="1" u="sng">
              <a:solidFill>
                <a:sysClr val="windowText" lastClr="000000"/>
              </a:solidFill>
            </a:rPr>
            <a:t>Important</a:t>
          </a:r>
          <a:r>
            <a:rPr lang="en-MY" sz="1300" b="1" i="1" u="sng" baseline="0">
              <a:solidFill>
                <a:sysClr val="windowText" lastClr="000000"/>
              </a:solidFill>
            </a:rPr>
            <a:t> Instruction f</a:t>
          </a:r>
          <a:r>
            <a:rPr lang="en-MY" sz="1300" b="1" i="1" u="sng">
              <a:solidFill>
                <a:sysClr val="windowText" lastClr="000000"/>
              </a:solidFill>
            </a:rPr>
            <a:t>or</a:t>
          </a:r>
          <a:r>
            <a:rPr lang="en-MY" sz="1300" b="1" i="1" u="sng" baseline="0">
              <a:solidFill>
                <a:sysClr val="windowText" lastClr="000000"/>
              </a:solidFill>
            </a:rPr>
            <a:t> Operational Risk Reporting</a:t>
          </a:r>
          <a:r>
            <a:rPr lang="en-MY" sz="1300" b="1" baseline="0">
              <a:solidFill>
                <a:srgbClr val="FF0000"/>
              </a:solidFill>
            </a:rPr>
            <a:t>: O</a:t>
          </a:r>
          <a:r>
            <a:rPr lang="en-MY" sz="1300" b="1">
              <a:solidFill>
                <a:srgbClr val="FF0000"/>
              </a:solidFill>
            </a:rPr>
            <a:t>nly ONE (1) Approach should be adopted</a:t>
          </a:r>
          <a:r>
            <a:rPr lang="en-MY" sz="1300" b="1" baseline="0">
              <a:solidFill>
                <a:srgbClr val="FF0000"/>
              </a:solidFill>
            </a:rPr>
            <a:t> by NIFIs</a:t>
          </a:r>
          <a:r>
            <a:rPr lang="en-MY" sz="1300" b="1">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xdr:colOff>
      <xdr:row>0</xdr:row>
      <xdr:rowOff>76200</xdr:rowOff>
    </xdr:from>
    <xdr:to>
      <xdr:col>1</xdr:col>
      <xdr:colOff>626086</xdr:colOff>
      <xdr:row>3</xdr:row>
      <xdr:rowOff>12700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482600" y="76200"/>
          <a:ext cx="619736" cy="469900"/>
        </a:xfrm>
        <a:prstGeom prst="rect">
          <a:avLst/>
        </a:prstGeom>
      </xdr:spPr>
    </xdr:pic>
    <xdr:clientData/>
  </xdr:twoCellAnchor>
  <xdr:twoCellAnchor>
    <xdr:from>
      <xdr:col>1</xdr:col>
      <xdr:colOff>0</xdr:colOff>
      <xdr:row>48</xdr:row>
      <xdr:rowOff>133350</xdr:rowOff>
    </xdr:from>
    <xdr:to>
      <xdr:col>4</xdr:col>
      <xdr:colOff>1333500</xdr:colOff>
      <xdr:row>51</xdr:row>
      <xdr:rowOff>133350</xdr:rowOff>
    </xdr:to>
    <xdr:sp macro="" textlink="">
      <xdr:nvSpPr>
        <xdr:cNvPr id="3" name="TextBox 2">
          <a:extLst>
            <a:ext uri="{FF2B5EF4-FFF2-40B4-BE49-F238E27FC236}">
              <a16:creationId xmlns:a16="http://schemas.microsoft.com/office/drawing/2014/main" xmlns="" id="{0CD69713-A059-478A-8605-57D0C999C109}"/>
            </a:ext>
          </a:extLst>
        </xdr:cNvPr>
        <xdr:cNvSpPr txBox="1"/>
      </xdr:nvSpPr>
      <xdr:spPr>
        <a:xfrm>
          <a:off x="476250" y="7435850"/>
          <a:ext cx="79248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1300" b="1">
              <a:solidFill>
                <a:sysClr val="windowText" lastClr="000000"/>
              </a:solidFill>
            </a:rPr>
            <a:t>**Important Note: </a:t>
          </a:r>
          <a:r>
            <a:rPr lang="en-MY" sz="1300" b="1">
              <a:solidFill>
                <a:srgbClr val="FF0000"/>
              </a:solidFill>
            </a:rPr>
            <a:t>Only ONE (1) capital measurement approach should be entered,</a:t>
          </a:r>
          <a:r>
            <a:rPr lang="en-MY" sz="1300" b="1" baseline="0">
              <a:solidFill>
                <a:srgbClr val="FF0000"/>
              </a:solidFill>
            </a:rPr>
            <a:t> Standardised Approach or IRB Approach for both </a:t>
          </a:r>
          <a:r>
            <a:rPr lang="en-MY" sz="1300" b="1" baseline="0">
              <a:solidFill>
                <a:sysClr val="windowText" lastClr="000000"/>
              </a:solidFill>
            </a:rPr>
            <a:t>Credit Risk </a:t>
          </a:r>
          <a:r>
            <a:rPr lang="en-MY" sz="1300" b="1" baseline="0">
              <a:solidFill>
                <a:srgbClr val="FF0000"/>
              </a:solidFill>
            </a:rPr>
            <a:t>and </a:t>
          </a:r>
          <a:r>
            <a:rPr lang="en-MY" sz="1300" b="1" baseline="0">
              <a:solidFill>
                <a:sysClr val="windowText" lastClr="000000"/>
              </a:solidFill>
            </a:rPr>
            <a:t>RWA absorbed by PSIA </a:t>
          </a:r>
          <a:r>
            <a:rPr lang="en-MY" sz="1300" b="1">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0</xdr:row>
      <xdr:rowOff>69850</xdr:rowOff>
    </xdr:from>
    <xdr:to>
      <xdr:col>1</xdr:col>
      <xdr:colOff>632436</xdr:colOff>
      <xdr:row>2</xdr:row>
      <xdr:rowOff>31750</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349250" y="69850"/>
          <a:ext cx="619736" cy="469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xdr:colOff>
      <xdr:row>0</xdr:row>
      <xdr:rowOff>158750</xdr:rowOff>
    </xdr:from>
    <xdr:to>
      <xdr:col>1</xdr:col>
      <xdr:colOff>626086</xdr:colOff>
      <xdr:row>3</xdr:row>
      <xdr:rowOff>19050</xdr:rowOff>
    </xdr:to>
    <xdr:pic>
      <xdr:nvPicPr>
        <xdr:cNvPr id="2" name="Picture 1">
          <a:extLst>
            <a:ext uri="{FF2B5EF4-FFF2-40B4-BE49-F238E27FC236}">
              <a16:creationId xmlns:a16="http://schemas.microsoft.com/office/drawing/2014/main" xmlns="" id="{55FA8EC1-72D2-4CE2-8A6C-67AFFEA762EA}"/>
            </a:ext>
          </a:extLst>
        </xdr:cNvPr>
        <xdr:cNvPicPr>
          <a:picLocks noChangeAspect="1"/>
        </xdr:cNvPicPr>
      </xdr:nvPicPr>
      <xdr:blipFill>
        <a:blip xmlns:r="http://schemas.openxmlformats.org/officeDocument/2006/relationships" r:embed="rId1" cstate="print"/>
        <a:stretch>
          <a:fillRect/>
        </a:stretch>
      </xdr:blipFill>
      <xdr:spPr>
        <a:xfrm>
          <a:off x="488950" y="158750"/>
          <a:ext cx="619736" cy="469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101600</xdr:colOff>
      <xdr:row>1</xdr:row>
      <xdr:rowOff>25400</xdr:rowOff>
    </xdr:from>
    <xdr:to>
      <xdr:col>1</xdr:col>
      <xdr:colOff>721336</xdr:colOff>
      <xdr:row>3</xdr:row>
      <xdr:rowOff>44450</xdr:rowOff>
    </xdr:to>
    <xdr:pic>
      <xdr:nvPicPr>
        <xdr:cNvPr id="2" name="Picture 1">
          <a:extLst>
            <a:ext uri="{FF2B5EF4-FFF2-40B4-BE49-F238E27FC236}">
              <a16:creationId xmlns:a16="http://schemas.microsoft.com/office/drawing/2014/main" xmlns="" id="{CE116018-B733-403C-87B9-453B5667D884}"/>
            </a:ext>
          </a:extLst>
        </xdr:cNvPr>
        <xdr:cNvPicPr>
          <a:picLocks noChangeAspect="1"/>
        </xdr:cNvPicPr>
      </xdr:nvPicPr>
      <xdr:blipFill>
        <a:blip xmlns:r="http://schemas.openxmlformats.org/officeDocument/2006/relationships" r:embed="rId1" cstate="print"/>
        <a:stretch>
          <a:fillRect/>
        </a:stretch>
      </xdr:blipFill>
      <xdr:spPr>
        <a:xfrm>
          <a:off x="692150" y="260350"/>
          <a:ext cx="619736" cy="469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12700</xdr:colOff>
      <xdr:row>1</xdr:row>
      <xdr:rowOff>44450</xdr:rowOff>
    </xdr:from>
    <xdr:to>
      <xdr:col>1</xdr:col>
      <xdr:colOff>632436</xdr:colOff>
      <xdr:row>3</xdr:row>
      <xdr:rowOff>107950</xdr:rowOff>
    </xdr:to>
    <xdr:pic>
      <xdr:nvPicPr>
        <xdr:cNvPr id="2" name="Picture 1">
          <a:extLst>
            <a:ext uri="{FF2B5EF4-FFF2-40B4-BE49-F238E27FC236}">
              <a16:creationId xmlns:a16="http://schemas.microsoft.com/office/drawing/2014/main" xmlns="" id="{62DFED75-C5B6-4586-B078-4F759D7CD5BD}"/>
            </a:ext>
          </a:extLst>
        </xdr:cNvPr>
        <xdr:cNvPicPr>
          <a:picLocks noChangeAspect="1"/>
        </xdr:cNvPicPr>
      </xdr:nvPicPr>
      <xdr:blipFill>
        <a:blip xmlns:r="http://schemas.openxmlformats.org/officeDocument/2006/relationships" r:embed="rId1" cstate="print"/>
        <a:stretch>
          <a:fillRect/>
        </a:stretch>
      </xdr:blipFill>
      <xdr:spPr>
        <a:xfrm>
          <a:off x="628650" y="222250"/>
          <a:ext cx="619736" cy="469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1</xdr:row>
      <xdr:rowOff>0</xdr:rowOff>
    </xdr:from>
    <xdr:to>
      <xdr:col>46</xdr:col>
      <xdr:colOff>3786</xdr:colOff>
      <xdr:row>3</xdr:row>
      <xdr:rowOff>44450</xdr:rowOff>
    </xdr:to>
    <xdr:pic>
      <xdr:nvPicPr>
        <xdr:cNvPr id="2" name="Picture 1">
          <a:extLst>
            <a:ext uri="{FF2B5EF4-FFF2-40B4-BE49-F238E27FC236}">
              <a16:creationId xmlns:a16="http://schemas.microsoft.com/office/drawing/2014/main" xmlns="" id="{75FF0D1A-9330-486B-BA3F-7A3743209149}"/>
            </a:ext>
          </a:extLst>
        </xdr:cNvPr>
        <xdr:cNvPicPr>
          <a:picLocks noChangeAspect="1"/>
        </xdr:cNvPicPr>
      </xdr:nvPicPr>
      <xdr:blipFill>
        <a:blip xmlns:r="http://schemas.openxmlformats.org/officeDocument/2006/relationships" r:embed="rId1" cstate="print"/>
        <a:stretch>
          <a:fillRect/>
        </a:stretch>
      </xdr:blipFill>
      <xdr:spPr>
        <a:xfrm>
          <a:off x="673100" y="177800"/>
          <a:ext cx="619736" cy="469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31750</xdr:colOff>
      <xdr:row>0</xdr:row>
      <xdr:rowOff>158750</xdr:rowOff>
    </xdr:from>
    <xdr:to>
      <xdr:col>57</xdr:col>
      <xdr:colOff>3786</xdr:colOff>
      <xdr:row>3</xdr:row>
      <xdr:rowOff>19050</xdr:rowOff>
    </xdr:to>
    <xdr:pic>
      <xdr:nvPicPr>
        <xdr:cNvPr id="2" name="Picture 1">
          <a:extLst>
            <a:ext uri="{FF2B5EF4-FFF2-40B4-BE49-F238E27FC236}">
              <a16:creationId xmlns:a16="http://schemas.microsoft.com/office/drawing/2014/main" xmlns="" id="{ABABD497-D56B-4DBA-9EE8-FAD728EFD198}"/>
            </a:ext>
          </a:extLst>
        </xdr:cNvPr>
        <xdr:cNvPicPr>
          <a:picLocks noChangeAspect="1"/>
        </xdr:cNvPicPr>
      </xdr:nvPicPr>
      <xdr:blipFill>
        <a:blip xmlns:r="http://schemas.openxmlformats.org/officeDocument/2006/relationships" r:embed="rId1" cstate="print"/>
        <a:stretch>
          <a:fillRect/>
        </a:stretch>
      </xdr:blipFill>
      <xdr:spPr>
        <a:xfrm>
          <a:off x="412750" y="158750"/>
          <a:ext cx="619736" cy="469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au18603\AppData\Local\Microsoft\Windows\Temporary%20Internet%20Files\Content.Outlook\TS01RTQH\BNM%20CAR%20template%2013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rau18603\AppData\Local\Microsoft\Windows\Temporary%20Internet%20Files\Content.Outlook\TS01RTQH\operational%20risk%20sol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GenInfo)"/>
      <sheetName val="C.1i(Summary) "/>
      <sheetName val="C.2i(CC)"/>
      <sheetName val="C.3i(RegAdj)"/>
      <sheetName val="C.4i(MI)"/>
      <sheetName val="C.5i(CapInst)"/>
      <sheetName val="C.6i(T-CapInst)"/>
      <sheetName val="C.7i(T-RegAdj)"/>
      <sheetName val="C.8i(CCyB)"/>
    </sheetNames>
    <sheetDataSet>
      <sheetData sheetId="0">
        <row r="10">
          <cell r="F10" t="e">
            <v>#VALUE!</v>
          </cell>
        </row>
      </sheetData>
      <sheetData sheetId="1">
        <row r="36">
          <cell r="I36">
            <v>2012</v>
          </cell>
          <cell r="J36">
            <v>0</v>
          </cell>
        </row>
        <row r="37">
          <cell r="I37">
            <v>2013</v>
          </cell>
          <cell r="J37">
            <v>0</v>
          </cell>
        </row>
        <row r="38">
          <cell r="I38">
            <v>2014</v>
          </cell>
          <cell r="J38">
            <v>0</v>
          </cell>
        </row>
        <row r="39">
          <cell r="I39">
            <v>2015</v>
          </cell>
          <cell r="J39">
            <v>0</v>
          </cell>
        </row>
        <row r="40">
          <cell r="I40">
            <v>2016</v>
          </cell>
          <cell r="J40">
            <v>6.2500000000000003E-3</v>
          </cell>
        </row>
        <row r="41">
          <cell r="I41">
            <v>2017</v>
          </cell>
          <cell r="J41">
            <v>1.2500000000000001E-2</v>
          </cell>
        </row>
        <row r="42">
          <cell r="I42">
            <v>2018</v>
          </cell>
          <cell r="J42">
            <v>1.8749999999999999E-2</v>
          </cell>
        </row>
        <row r="43">
          <cell r="I43">
            <v>2019</v>
          </cell>
          <cell r="J43">
            <v>2.5000000000000001E-2</v>
          </cell>
        </row>
        <row r="44">
          <cell r="I44">
            <v>2020</v>
          </cell>
          <cell r="J44">
            <v>2.5000000000000001E-2</v>
          </cell>
        </row>
        <row r="45">
          <cell r="I45">
            <v>2021</v>
          </cell>
          <cell r="J45">
            <v>2.5000000000000001E-2</v>
          </cell>
        </row>
        <row r="46">
          <cell r="I46">
            <v>2022</v>
          </cell>
          <cell r="J46">
            <v>2.5000000000000001E-2</v>
          </cell>
        </row>
        <row r="47">
          <cell r="I47">
            <v>2023</v>
          </cell>
          <cell r="J47">
            <v>2.5000000000000001E-2</v>
          </cell>
        </row>
        <row r="48">
          <cell r="I48">
            <v>2024</v>
          </cell>
          <cell r="J48">
            <v>2.5000000000000001E-2</v>
          </cell>
        </row>
        <row r="49">
          <cell r="I49">
            <v>2025</v>
          </cell>
          <cell r="J49">
            <v>2.5000000000000001E-2</v>
          </cell>
        </row>
        <row r="50">
          <cell r="I50">
            <v>2026</v>
          </cell>
          <cell r="J50">
            <v>2.5000000000000001E-2</v>
          </cell>
        </row>
        <row r="51">
          <cell r="I51">
            <v>2027</v>
          </cell>
          <cell r="J51">
            <v>2.5000000000000001E-2</v>
          </cell>
        </row>
        <row r="52">
          <cell r="I52">
            <v>2028</v>
          </cell>
          <cell r="J52">
            <v>2.5000000000000001E-2</v>
          </cell>
        </row>
        <row r="53">
          <cell r="I53">
            <v>2029</v>
          </cell>
          <cell r="J53">
            <v>2.5000000000000001E-2</v>
          </cell>
        </row>
        <row r="54">
          <cell r="I54">
            <v>2030</v>
          </cell>
          <cell r="J54">
            <v>2.5000000000000001E-2</v>
          </cell>
        </row>
      </sheetData>
      <sheetData sheetId="2">
        <row r="9">
          <cell r="D9">
            <v>0</v>
          </cell>
        </row>
        <row r="10">
          <cell r="D10">
            <v>0</v>
          </cell>
        </row>
        <row r="11">
          <cell r="D11" t="str">
            <v/>
          </cell>
        </row>
        <row r="19">
          <cell r="D19" t="str">
            <v/>
          </cell>
        </row>
        <row r="31">
          <cell r="D31" t="str">
            <v/>
          </cell>
        </row>
        <row r="55">
          <cell r="D55" t="str">
            <v/>
          </cell>
        </row>
        <row r="56">
          <cell r="D56" t="str">
            <v/>
          </cell>
        </row>
        <row r="57">
          <cell r="D57">
            <v>0</v>
          </cell>
        </row>
        <row r="58">
          <cell r="D58" t="str">
            <v/>
          </cell>
        </row>
        <row r="59">
          <cell r="D59" t="str">
            <v/>
          </cell>
        </row>
      </sheetData>
      <sheetData sheetId="3">
        <row r="65">
          <cell r="D65" t="str">
            <v/>
          </cell>
        </row>
        <row r="125">
          <cell r="D125" t="str">
            <v/>
          </cell>
        </row>
      </sheetData>
      <sheetData sheetId="4">
        <row r="33">
          <cell r="C33" t="str">
            <v/>
          </cell>
        </row>
      </sheetData>
      <sheetData sheetId="5">
        <row r="36">
          <cell r="F36" t="str">
            <v/>
          </cell>
        </row>
        <row r="72">
          <cell r="F72" t="str">
            <v/>
          </cell>
        </row>
      </sheetData>
      <sheetData sheetId="6"/>
      <sheetData sheetId="7">
        <row r="15">
          <cell r="F15" t="str">
            <v/>
          </cell>
        </row>
        <row r="16">
          <cell r="F16" t="str">
            <v/>
          </cell>
        </row>
        <row r="18">
          <cell r="F18" t="str">
            <v/>
          </cell>
        </row>
        <row r="19">
          <cell r="F19" t="str">
            <v/>
          </cell>
        </row>
        <row r="28">
          <cell r="F28" t="str">
            <v/>
          </cell>
        </row>
        <row r="29">
          <cell r="F29" t="str">
            <v/>
          </cell>
        </row>
        <row r="31">
          <cell r="F31" t="str">
            <v/>
          </cell>
        </row>
        <row r="32">
          <cell r="F32" t="str">
            <v/>
          </cell>
        </row>
        <row r="34">
          <cell r="I34" t="str">
            <v/>
          </cell>
        </row>
      </sheetData>
      <sheetData sheetId="8">
        <row r="20">
          <cell r="G20"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TSA"/>
      <sheetName val="ASA"/>
    </sheetNames>
    <sheetDataSet>
      <sheetData sheetId="0"/>
      <sheetData sheetId="1">
        <row r="15">
          <cell r="C15">
            <v>30.599999999999998</v>
          </cell>
          <cell r="D15">
            <v>36</v>
          </cell>
          <cell r="E15">
            <v>63</v>
          </cell>
        </row>
        <row r="16">
          <cell r="C16">
            <v>50.4</v>
          </cell>
          <cell r="D16">
            <v>63</v>
          </cell>
          <cell r="E16">
            <v>99</v>
          </cell>
        </row>
        <row r="19">
          <cell r="C19">
            <v>12.6</v>
          </cell>
          <cell r="D19">
            <v>18</v>
          </cell>
          <cell r="E19">
            <v>21.599999999999998</v>
          </cell>
        </row>
        <row r="20">
          <cell r="C20">
            <v>15</v>
          </cell>
          <cell r="D20">
            <v>15</v>
          </cell>
          <cell r="E20">
            <v>22.5</v>
          </cell>
        </row>
        <row r="21">
          <cell r="C21">
            <v>60</v>
          </cell>
          <cell r="D21">
            <v>36</v>
          </cell>
          <cell r="E21">
            <v>82.8</v>
          </cell>
        </row>
        <row r="22">
          <cell r="C22">
            <v>8.4</v>
          </cell>
          <cell r="D22">
            <v>9.6</v>
          </cell>
          <cell r="E22">
            <v>7.1999999999999993</v>
          </cell>
        </row>
      </sheetData>
      <sheetData sheetId="2"/>
    </sheetDataSet>
  </externalBook>
</externalLink>
</file>

<file path=xl/tables/table1.xml><?xml version="1.0" encoding="utf-8"?>
<table xmlns="http://schemas.openxmlformats.org/spreadsheetml/2006/main" id="1" name="Tablo3" displayName="Tablo3" ref="B17:F26" totalsRowShown="0" headerRowDxfId="19" headerRowBorderDxfId="18" tableBorderDxfId="17">
  <autoFilter ref="B17:F26"/>
  <tableColumns count="5">
    <tableColumn id="1" name="Lines of Business (LOBs)"/>
    <tableColumn id="2" name="Beta " dataDxfId="16"/>
    <tableColumn id="3" name="2016 (N'000)" dataDxfId="15">
      <calculatedColumnFormula>Tablo3[[#This Row],[Beta ]]*D6</calculatedColumnFormula>
    </tableColumn>
    <tableColumn id="4" name="2017 (N'000)">
      <calculatedColumnFormula>Tablo3[[#This Row],[Beta ]]*E6</calculatedColumnFormula>
    </tableColumn>
    <tableColumn id="5" name="2018 (N'000)">
      <calculatedColumnFormula>F6*Tablo3[[#This Row],[Beta ]]</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lo4" displayName="Tablo4" ref="B5:F14" totalsRowShown="0" headerRowDxfId="14" headerRowBorderDxfId="13" tableBorderDxfId="12">
  <autoFilter ref="B5:F14"/>
  <tableColumns count="5">
    <tableColumn id="1" name="Lines of Business (LOBs)-Gross Income"/>
    <tableColumn id="2" name="Beta"/>
    <tableColumn id="3" name="2016 (N'000)"/>
    <tableColumn id="4" name="2017 (N'000)"/>
    <tableColumn id="5" name="2018 (N'000)"/>
  </tableColumns>
  <tableStyleInfo name="TableStyleMedium2" showFirstColumn="0" showLastColumn="0" showRowStripes="1" showColumnStripes="0"/>
</table>
</file>

<file path=xl/tables/table3.xml><?xml version="1.0" encoding="utf-8"?>
<table xmlns="http://schemas.openxmlformats.org/spreadsheetml/2006/main" id="3" name="Tablo1" displayName="Tablo1" ref="B5:G7" totalsRowShown="0" headerRowDxfId="11" headerRowBorderDxfId="10" tableBorderDxfId="9">
  <autoFilter ref="B5:G7"/>
  <tableColumns count="6">
    <tableColumn id="1" name="Lines of Business (LOBs)"/>
    <tableColumn id="2" name="Beta" dataDxfId="8"/>
    <tableColumn id="3" name="2016 (N'000)" dataDxfId="7"/>
    <tableColumn id="4" name="2017 (N'000)" dataDxfId="6"/>
    <tableColumn id="5" name="2018 (N'000) " dataDxfId="5"/>
    <tableColumn id="6" name="Total (N'000)" dataDxfId="4">
      <calculatedColumnFormula>SUM(D6:F6)</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Tablo2" displayName="Tablo2" ref="B14:G21" totalsRowShown="0" headerRowDxfId="3" headerRowBorderDxfId="2">
  <autoFilter ref="B14:G21"/>
  <tableColumns count="6">
    <tableColumn id="1" name="Lines of Business (LOBs)-Gross Income" dataDxfId="1"/>
    <tableColumn id="2" name="Beta"/>
    <tableColumn id="3" name="2016 (N'000)"/>
    <tableColumn id="4" name="2017 (N'000)"/>
    <tableColumn id="5" name="2018 (N'000)"/>
    <tableColumn id="6" name="Total (N'000)" dataDxfId="0">
      <calculatedColumnFormula>SUM(Tablo2[[#This Row],[2016 (N''000)]:[2018 (N''000)]])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9.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0.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1.xml"/><Relationship Id="rId1" Type="http://schemas.openxmlformats.org/officeDocument/2006/relationships/printerSettings" Target="../printerSettings/printerSettings20.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3.xml"/><Relationship Id="rId1" Type="http://schemas.openxmlformats.org/officeDocument/2006/relationships/printerSettings" Target="../printerSettings/printerSettings22.bin"/><Relationship Id="rId4" Type="http://schemas.openxmlformats.org/officeDocument/2006/relationships/comments" Target="../comments5.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4.xml"/><Relationship Id="rId1" Type="http://schemas.openxmlformats.org/officeDocument/2006/relationships/printerSettings" Target="../printerSettings/printerSettings23.bin"/><Relationship Id="rId4" Type="http://schemas.openxmlformats.org/officeDocument/2006/relationships/comments" Target="../comments6.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5.xml"/><Relationship Id="rId1" Type="http://schemas.openxmlformats.org/officeDocument/2006/relationships/printerSettings" Target="../printerSettings/printerSettings24.bin"/><Relationship Id="rId4" Type="http://schemas.openxmlformats.org/officeDocument/2006/relationships/comments" Target="../comments7.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6.xml"/><Relationship Id="rId1" Type="http://schemas.openxmlformats.org/officeDocument/2006/relationships/printerSettings" Target="../printerSettings/printerSettings25.bin"/><Relationship Id="rId4" Type="http://schemas.openxmlformats.org/officeDocument/2006/relationships/table" Target="../tables/table2.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7.xml"/><Relationship Id="rId1" Type="http://schemas.openxmlformats.org/officeDocument/2006/relationships/printerSettings" Target="../printerSettings/printerSettings26.bin"/><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668"/>
  <sheetViews>
    <sheetView tabSelected="1" topLeftCell="A22" workbookViewId="0">
      <selection activeCell="F35" sqref="F35"/>
    </sheetView>
  </sheetViews>
  <sheetFormatPr defaultColWidth="9.28515625" defaultRowHeight="18"/>
  <cols>
    <col min="1" max="1" width="9.28515625" style="1015"/>
    <col min="2" max="2" width="9.28515625" style="1014"/>
    <col min="3" max="3" width="10.42578125" style="1015" customWidth="1"/>
    <col min="4" max="4" width="9.28515625" style="229" customWidth="1"/>
    <col min="5" max="5" width="10.28515625" style="229" customWidth="1"/>
    <col min="6" max="6" width="45.28515625" style="229" customWidth="1"/>
    <col min="7" max="7" width="8" style="229" customWidth="1"/>
    <col min="8" max="8" width="10.28515625" style="1015" customWidth="1"/>
    <col min="9" max="18" width="9.28515625" style="1015"/>
    <col min="19" max="19" width="14.5703125" style="1015" bestFit="1" customWidth="1"/>
    <col min="20" max="22" width="9.28515625" style="1015"/>
    <col min="23" max="16384" width="9.28515625" style="229"/>
  </cols>
  <sheetData>
    <row r="1" spans="2:19" s="1015" customFormat="1">
      <c r="B1" s="1014"/>
    </row>
    <row r="2" spans="2:19" s="1015" customFormat="1">
      <c r="B2" s="1014"/>
    </row>
    <row r="3" spans="2:19" s="1015" customFormat="1">
      <c r="B3" s="1014"/>
    </row>
    <row r="4" spans="2:19" s="1015" customFormat="1">
      <c r="B4" s="1014"/>
    </row>
    <row r="5" spans="2:19">
      <c r="D5" s="1653" t="s">
        <v>238</v>
      </c>
      <c r="E5" s="1654"/>
      <c r="F5" s="1654"/>
      <c r="G5" s="1655"/>
    </row>
    <row r="6" spans="2:19">
      <c r="D6" s="1656"/>
      <c r="E6" s="1657"/>
      <c r="F6" s="1657"/>
      <c r="G6" s="1658"/>
      <c r="S6" s="1016"/>
    </row>
    <row r="7" spans="2:19">
      <c r="D7" s="1659"/>
      <c r="E7" s="1660"/>
      <c r="F7" s="1660"/>
      <c r="G7" s="1661"/>
    </row>
    <row r="8" spans="2:19" ht="16.5" customHeight="1">
      <c r="D8" s="818"/>
      <c r="E8" s="819"/>
      <c r="F8" s="819"/>
      <c r="G8" s="820"/>
    </row>
    <row r="9" spans="2:19" ht="20.25">
      <c r="D9" s="821"/>
      <c r="E9" s="822"/>
      <c r="F9" s="822"/>
      <c r="G9" s="823"/>
    </row>
    <row r="10" spans="2:19" ht="18.75" thickBot="1">
      <c r="D10" s="824"/>
      <c r="E10" s="825"/>
      <c r="F10" s="825"/>
      <c r="G10" s="826"/>
    </row>
    <row r="11" spans="2:19" ht="12.4" customHeight="1">
      <c r="D11" s="824"/>
      <c r="E11" s="827"/>
      <c r="F11" s="828"/>
      <c r="G11" s="826"/>
    </row>
    <row r="12" spans="2:19">
      <c r="D12" s="824"/>
      <c r="E12" s="1662" t="s">
        <v>234</v>
      </c>
      <c r="F12" s="1663"/>
      <c r="G12" s="826"/>
    </row>
    <row r="13" spans="2:19">
      <c r="D13" s="824"/>
      <c r="E13" s="853" t="s">
        <v>562</v>
      </c>
      <c r="F13" s="854" t="s">
        <v>235</v>
      </c>
      <c r="G13" s="826"/>
      <c r="I13" s="817"/>
    </row>
    <row r="14" spans="2:19">
      <c r="D14" s="824"/>
      <c r="E14" s="855">
        <v>1</v>
      </c>
      <c r="F14" s="856" t="s">
        <v>236</v>
      </c>
      <c r="G14" s="826"/>
      <c r="I14" s="1017"/>
    </row>
    <row r="15" spans="2:19">
      <c r="D15" s="824"/>
      <c r="E15" s="855">
        <v>2</v>
      </c>
      <c r="F15" s="231" t="s">
        <v>601</v>
      </c>
      <c r="G15" s="826"/>
      <c r="I15" s="1018"/>
    </row>
    <row r="16" spans="2:19">
      <c r="D16" s="824"/>
      <c r="E16" s="855">
        <v>3</v>
      </c>
      <c r="F16" s="231" t="s">
        <v>602</v>
      </c>
      <c r="G16" s="826"/>
      <c r="I16" s="1018"/>
    </row>
    <row r="17" spans="4:10">
      <c r="D17" s="824"/>
      <c r="E17" s="855">
        <v>4</v>
      </c>
      <c r="F17" s="231" t="s">
        <v>603</v>
      </c>
      <c r="G17" s="826"/>
      <c r="I17" s="1018"/>
    </row>
    <row r="18" spans="4:10">
      <c r="D18" s="824"/>
      <c r="E18" s="855">
        <v>5</v>
      </c>
      <c r="F18" s="232" t="s">
        <v>604</v>
      </c>
      <c r="G18" s="826"/>
      <c r="I18" s="1019"/>
    </row>
    <row r="19" spans="4:10">
      <c r="D19" s="824"/>
      <c r="E19" s="855">
        <v>6</v>
      </c>
      <c r="F19" s="231" t="s">
        <v>605</v>
      </c>
      <c r="G19" s="826"/>
      <c r="I19" s="1018"/>
    </row>
    <row r="20" spans="4:10">
      <c r="D20" s="824"/>
      <c r="E20" s="855">
        <v>10</v>
      </c>
      <c r="F20" s="231" t="s">
        <v>606</v>
      </c>
      <c r="G20" s="826"/>
      <c r="I20" s="1018"/>
    </row>
    <row r="21" spans="4:10">
      <c r="D21" s="824"/>
      <c r="E21" s="855">
        <v>11</v>
      </c>
      <c r="F21" s="231" t="s">
        <v>607</v>
      </c>
      <c r="G21" s="826"/>
      <c r="I21" s="1018"/>
      <c r="J21" s="1018"/>
    </row>
    <row r="22" spans="4:10">
      <c r="D22" s="824"/>
      <c r="E22" s="855">
        <v>12</v>
      </c>
      <c r="F22" s="231" t="s">
        <v>608</v>
      </c>
      <c r="G22" s="826"/>
      <c r="I22" s="1018"/>
    </row>
    <row r="23" spans="4:10">
      <c r="D23" s="824"/>
      <c r="E23" s="855">
        <v>13</v>
      </c>
      <c r="F23" s="231" t="s">
        <v>610</v>
      </c>
      <c r="G23" s="826"/>
      <c r="I23" s="1018"/>
    </row>
    <row r="24" spans="4:10">
      <c r="D24" s="824"/>
      <c r="E24" s="855">
        <v>14</v>
      </c>
      <c r="F24" s="231" t="s">
        <v>611</v>
      </c>
      <c r="G24" s="826"/>
      <c r="I24" s="1018"/>
    </row>
    <row r="25" spans="4:10">
      <c r="D25" s="824"/>
      <c r="E25" s="855">
        <v>15</v>
      </c>
      <c r="F25" s="231" t="s">
        <v>609</v>
      </c>
      <c r="G25" s="826"/>
      <c r="I25" s="1018"/>
    </row>
    <row r="26" spans="4:10">
      <c r="D26" s="824"/>
      <c r="E26" s="855">
        <v>16</v>
      </c>
      <c r="F26" s="231" t="s">
        <v>612</v>
      </c>
      <c r="G26" s="826"/>
      <c r="I26" s="1018"/>
    </row>
    <row r="27" spans="4:10">
      <c r="D27" s="824"/>
      <c r="E27" s="855">
        <v>17</v>
      </c>
      <c r="F27" s="231" t="s">
        <v>613</v>
      </c>
      <c r="G27" s="826"/>
      <c r="I27" s="1018"/>
    </row>
    <row r="28" spans="4:10">
      <c r="D28" s="824"/>
      <c r="E28" s="855">
        <v>18</v>
      </c>
      <c r="F28" s="231" t="s">
        <v>614</v>
      </c>
      <c r="G28" s="826"/>
      <c r="I28" s="1018"/>
    </row>
    <row r="29" spans="4:10">
      <c r="D29" s="824"/>
      <c r="E29" s="855">
        <v>19</v>
      </c>
      <c r="F29" s="231" t="s">
        <v>615</v>
      </c>
      <c r="G29" s="826"/>
      <c r="I29" s="1018"/>
    </row>
    <row r="30" spans="4:10">
      <c r="D30" s="824"/>
      <c r="E30" s="855">
        <v>20</v>
      </c>
      <c r="F30" s="231" t="s">
        <v>616</v>
      </c>
      <c r="G30" s="826"/>
      <c r="I30" s="1018"/>
    </row>
    <row r="31" spans="4:10">
      <c r="D31" s="824"/>
      <c r="E31" s="855">
        <v>21</v>
      </c>
      <c r="F31" s="231" t="s">
        <v>617</v>
      </c>
      <c r="G31" s="826"/>
      <c r="I31" s="1018"/>
    </row>
    <row r="32" spans="4:10">
      <c r="D32" s="824"/>
      <c r="E32" s="855">
        <v>22</v>
      </c>
      <c r="F32" s="231" t="s">
        <v>618</v>
      </c>
      <c r="G32" s="826"/>
      <c r="I32" s="1018"/>
    </row>
    <row r="33" spans="2:9">
      <c r="D33" s="824"/>
      <c r="E33" s="855">
        <v>23</v>
      </c>
      <c r="F33" s="231" t="s">
        <v>619</v>
      </c>
      <c r="G33" s="826"/>
      <c r="I33" s="1018"/>
    </row>
    <row r="34" spans="2:9">
      <c r="D34" s="824"/>
      <c r="E34" s="855">
        <v>24</v>
      </c>
      <c r="F34" s="231" t="s">
        <v>621</v>
      </c>
      <c r="G34" s="826"/>
      <c r="I34" s="1018"/>
    </row>
    <row r="35" spans="2:9">
      <c r="D35" s="824"/>
      <c r="E35" s="855">
        <v>25</v>
      </c>
      <c r="F35" s="231" t="s">
        <v>620</v>
      </c>
      <c r="G35" s="826"/>
      <c r="I35" s="1018"/>
    </row>
    <row r="36" spans="2:9">
      <c r="D36" s="824"/>
      <c r="E36" s="855">
        <v>26</v>
      </c>
      <c r="F36" s="231" t="s">
        <v>622</v>
      </c>
      <c r="G36" s="826"/>
      <c r="I36" s="1018"/>
    </row>
    <row r="37" spans="2:9">
      <c r="D37" s="824"/>
      <c r="E37" s="230"/>
      <c r="F37" s="230"/>
      <c r="G37" s="826"/>
    </row>
    <row r="38" spans="2:9">
      <c r="D38" s="824"/>
      <c r="E38" s="230"/>
      <c r="F38" s="230"/>
      <c r="G38" s="826"/>
    </row>
    <row r="39" spans="2:9">
      <c r="D39" s="824"/>
      <c r="E39" s="230"/>
      <c r="F39" s="230"/>
      <c r="G39" s="826"/>
    </row>
    <row r="40" spans="2:9">
      <c r="D40" s="829"/>
      <c r="E40" s="831"/>
      <c r="F40" s="831"/>
      <c r="G40" s="830"/>
    </row>
    <row r="41" spans="2:9" s="1015" customFormat="1">
      <c r="B41" s="1014"/>
    </row>
    <row r="42" spans="2:9" s="1015" customFormat="1">
      <c r="B42" s="1014"/>
    </row>
    <row r="43" spans="2:9" s="1015" customFormat="1">
      <c r="B43" s="1014"/>
    </row>
    <row r="44" spans="2:9" s="1015" customFormat="1">
      <c r="B44" s="1014"/>
    </row>
    <row r="45" spans="2:9" s="1015" customFormat="1">
      <c r="B45" s="1014"/>
    </row>
    <row r="46" spans="2:9" s="1015" customFormat="1">
      <c r="B46" s="1014"/>
    </row>
    <row r="47" spans="2:9" s="1015" customFormat="1">
      <c r="B47" s="1014"/>
    </row>
    <row r="48" spans="2:9" s="1015" customFormat="1">
      <c r="B48" s="1014"/>
    </row>
    <row r="49" spans="2:2" s="1015" customFormat="1">
      <c r="B49" s="1014"/>
    </row>
    <row r="50" spans="2:2" s="1015" customFormat="1">
      <c r="B50" s="1014"/>
    </row>
    <row r="51" spans="2:2" s="1015" customFormat="1">
      <c r="B51" s="1014"/>
    </row>
    <row r="52" spans="2:2" s="1015" customFormat="1">
      <c r="B52" s="1014"/>
    </row>
    <row r="53" spans="2:2" s="1015" customFormat="1">
      <c r="B53" s="1014"/>
    </row>
    <row r="54" spans="2:2" s="1015" customFormat="1">
      <c r="B54" s="1014"/>
    </row>
    <row r="55" spans="2:2" s="1015" customFormat="1">
      <c r="B55" s="1014"/>
    </row>
    <row r="56" spans="2:2" s="1015" customFormat="1">
      <c r="B56" s="1014"/>
    </row>
    <row r="57" spans="2:2" s="1015" customFormat="1">
      <c r="B57" s="1014"/>
    </row>
    <row r="58" spans="2:2" s="1015" customFormat="1">
      <c r="B58" s="1014"/>
    </row>
    <row r="59" spans="2:2" s="1015" customFormat="1">
      <c r="B59" s="1014"/>
    </row>
    <row r="60" spans="2:2" s="1015" customFormat="1">
      <c r="B60" s="1014"/>
    </row>
    <row r="61" spans="2:2" s="1015" customFormat="1">
      <c r="B61" s="1014"/>
    </row>
    <row r="62" spans="2:2" s="1015" customFormat="1">
      <c r="B62" s="1014"/>
    </row>
    <row r="63" spans="2:2" s="1015" customFormat="1">
      <c r="B63" s="1014"/>
    </row>
    <row r="64" spans="2:2" s="1015" customFormat="1">
      <c r="B64" s="1014"/>
    </row>
    <row r="65" spans="2:2" s="1015" customFormat="1">
      <c r="B65" s="1014"/>
    </row>
    <row r="66" spans="2:2" s="1015" customFormat="1">
      <c r="B66" s="1014"/>
    </row>
    <row r="67" spans="2:2" s="1015" customFormat="1">
      <c r="B67" s="1014"/>
    </row>
    <row r="68" spans="2:2" s="1015" customFormat="1">
      <c r="B68" s="1014"/>
    </row>
    <row r="69" spans="2:2" s="1015" customFormat="1">
      <c r="B69" s="1014"/>
    </row>
    <row r="70" spans="2:2" s="1015" customFormat="1">
      <c r="B70" s="1014"/>
    </row>
    <row r="71" spans="2:2" s="1015" customFormat="1">
      <c r="B71" s="1014"/>
    </row>
    <row r="72" spans="2:2" s="1015" customFormat="1">
      <c r="B72" s="1014"/>
    </row>
    <row r="73" spans="2:2" s="1015" customFormat="1">
      <c r="B73" s="1014"/>
    </row>
    <row r="74" spans="2:2" s="1015" customFormat="1">
      <c r="B74" s="1014"/>
    </row>
    <row r="75" spans="2:2" s="1015" customFormat="1">
      <c r="B75" s="1014"/>
    </row>
    <row r="76" spans="2:2" s="1015" customFormat="1">
      <c r="B76" s="1014"/>
    </row>
    <row r="77" spans="2:2" s="1015" customFormat="1">
      <c r="B77" s="1014"/>
    </row>
    <row r="78" spans="2:2" s="1015" customFormat="1">
      <c r="B78" s="1014"/>
    </row>
    <row r="79" spans="2:2" s="1015" customFormat="1">
      <c r="B79" s="1014"/>
    </row>
    <row r="80" spans="2:2" s="1015" customFormat="1">
      <c r="B80" s="1014"/>
    </row>
    <row r="81" spans="2:2" s="1015" customFormat="1">
      <c r="B81" s="1014"/>
    </row>
    <row r="82" spans="2:2" s="1015" customFormat="1">
      <c r="B82" s="1014"/>
    </row>
    <row r="83" spans="2:2" s="1015" customFormat="1">
      <c r="B83" s="1014"/>
    </row>
    <row r="84" spans="2:2" s="1015" customFormat="1">
      <c r="B84" s="1014"/>
    </row>
    <row r="85" spans="2:2" s="1015" customFormat="1">
      <c r="B85" s="1014"/>
    </row>
    <row r="86" spans="2:2" s="1015" customFormat="1">
      <c r="B86" s="1014"/>
    </row>
    <row r="87" spans="2:2" s="1015" customFormat="1">
      <c r="B87" s="1014"/>
    </row>
    <row r="88" spans="2:2" s="1015" customFormat="1">
      <c r="B88" s="1014"/>
    </row>
    <row r="89" spans="2:2" s="1015" customFormat="1">
      <c r="B89" s="1014"/>
    </row>
    <row r="90" spans="2:2" s="1015" customFormat="1">
      <c r="B90" s="1014"/>
    </row>
    <row r="91" spans="2:2" s="1015" customFormat="1">
      <c r="B91" s="1014"/>
    </row>
    <row r="92" spans="2:2" s="1015" customFormat="1">
      <c r="B92" s="1014"/>
    </row>
    <row r="93" spans="2:2" s="1015" customFormat="1">
      <c r="B93" s="1014"/>
    </row>
    <row r="94" spans="2:2" s="1015" customFormat="1">
      <c r="B94" s="1014"/>
    </row>
    <row r="95" spans="2:2" s="1015" customFormat="1">
      <c r="B95" s="1014"/>
    </row>
    <row r="96" spans="2:2" s="1015" customFormat="1">
      <c r="B96" s="1014"/>
    </row>
    <row r="97" spans="2:2" s="1015" customFormat="1">
      <c r="B97" s="1014"/>
    </row>
    <row r="98" spans="2:2" s="1015" customFormat="1">
      <c r="B98" s="1014"/>
    </row>
    <row r="99" spans="2:2" s="1015" customFormat="1">
      <c r="B99" s="1014"/>
    </row>
    <row r="100" spans="2:2" s="1015" customFormat="1">
      <c r="B100" s="1014"/>
    </row>
    <row r="101" spans="2:2" s="1015" customFormat="1">
      <c r="B101" s="1014"/>
    </row>
    <row r="102" spans="2:2" s="1015" customFormat="1">
      <c r="B102" s="1014"/>
    </row>
    <row r="103" spans="2:2" s="1015" customFormat="1">
      <c r="B103" s="1014"/>
    </row>
    <row r="104" spans="2:2" s="1015" customFormat="1">
      <c r="B104" s="1014"/>
    </row>
    <row r="105" spans="2:2" s="1015" customFormat="1">
      <c r="B105" s="1014"/>
    </row>
    <row r="106" spans="2:2" s="1015" customFormat="1">
      <c r="B106" s="1014"/>
    </row>
    <row r="107" spans="2:2" s="1015" customFormat="1">
      <c r="B107" s="1014"/>
    </row>
    <row r="108" spans="2:2" s="1015" customFormat="1">
      <c r="B108" s="1014"/>
    </row>
    <row r="109" spans="2:2" s="1015" customFormat="1">
      <c r="B109" s="1014"/>
    </row>
    <row r="110" spans="2:2" s="1015" customFormat="1">
      <c r="B110" s="1014"/>
    </row>
    <row r="111" spans="2:2" s="1015" customFormat="1">
      <c r="B111" s="1014"/>
    </row>
    <row r="112" spans="2:2" s="1015" customFormat="1">
      <c r="B112" s="1014"/>
    </row>
    <row r="113" spans="2:2" s="1015" customFormat="1">
      <c r="B113" s="1014"/>
    </row>
    <row r="114" spans="2:2" s="1015" customFormat="1">
      <c r="B114" s="1014"/>
    </row>
    <row r="115" spans="2:2" s="1015" customFormat="1">
      <c r="B115" s="1014"/>
    </row>
    <row r="116" spans="2:2" s="1015" customFormat="1">
      <c r="B116" s="1014"/>
    </row>
    <row r="117" spans="2:2" s="1015" customFormat="1">
      <c r="B117" s="1014"/>
    </row>
    <row r="118" spans="2:2" s="1015" customFormat="1">
      <c r="B118" s="1014"/>
    </row>
    <row r="119" spans="2:2" s="1015" customFormat="1">
      <c r="B119" s="1014"/>
    </row>
    <row r="120" spans="2:2" s="1015" customFormat="1">
      <c r="B120" s="1014"/>
    </row>
    <row r="121" spans="2:2" s="1015" customFormat="1">
      <c r="B121" s="1014"/>
    </row>
    <row r="122" spans="2:2" s="1015" customFormat="1">
      <c r="B122" s="1014"/>
    </row>
    <row r="123" spans="2:2" s="1015" customFormat="1">
      <c r="B123" s="1014"/>
    </row>
    <row r="124" spans="2:2" s="1015" customFormat="1">
      <c r="B124" s="1014"/>
    </row>
    <row r="125" spans="2:2" s="1015" customFormat="1">
      <c r="B125" s="1014"/>
    </row>
    <row r="126" spans="2:2" s="1015" customFormat="1">
      <c r="B126" s="1014"/>
    </row>
    <row r="127" spans="2:2" s="1015" customFormat="1">
      <c r="B127" s="1014"/>
    </row>
    <row r="128" spans="2:2" s="1015" customFormat="1">
      <c r="B128" s="1014"/>
    </row>
    <row r="129" spans="2:2" s="1015" customFormat="1">
      <c r="B129" s="1014"/>
    </row>
    <row r="130" spans="2:2" s="1015" customFormat="1">
      <c r="B130" s="1014"/>
    </row>
    <row r="131" spans="2:2" s="1015" customFormat="1">
      <c r="B131" s="1014"/>
    </row>
    <row r="132" spans="2:2" s="1015" customFormat="1">
      <c r="B132" s="1014"/>
    </row>
    <row r="133" spans="2:2" s="1015" customFormat="1">
      <c r="B133" s="1014"/>
    </row>
    <row r="134" spans="2:2" s="1015" customFormat="1">
      <c r="B134" s="1014"/>
    </row>
    <row r="135" spans="2:2" s="1015" customFormat="1">
      <c r="B135" s="1014"/>
    </row>
    <row r="136" spans="2:2" s="1015" customFormat="1">
      <c r="B136" s="1014"/>
    </row>
    <row r="137" spans="2:2" s="1015" customFormat="1">
      <c r="B137" s="1014"/>
    </row>
    <row r="138" spans="2:2" s="1015" customFormat="1">
      <c r="B138" s="1014"/>
    </row>
    <row r="139" spans="2:2" s="1015" customFormat="1">
      <c r="B139" s="1014"/>
    </row>
    <row r="140" spans="2:2" s="1015" customFormat="1">
      <c r="B140" s="1014"/>
    </row>
    <row r="141" spans="2:2" s="1015" customFormat="1">
      <c r="B141" s="1014"/>
    </row>
    <row r="142" spans="2:2" s="1015" customFormat="1">
      <c r="B142" s="1014"/>
    </row>
    <row r="143" spans="2:2" s="1015" customFormat="1">
      <c r="B143" s="1014"/>
    </row>
    <row r="144" spans="2:2" s="1015" customFormat="1">
      <c r="B144" s="1014"/>
    </row>
    <row r="145" spans="2:2" s="1015" customFormat="1">
      <c r="B145" s="1014"/>
    </row>
    <row r="146" spans="2:2" s="1015" customFormat="1">
      <c r="B146" s="1014"/>
    </row>
    <row r="147" spans="2:2" s="1015" customFormat="1">
      <c r="B147" s="1014"/>
    </row>
    <row r="148" spans="2:2" s="1015" customFormat="1">
      <c r="B148" s="1014"/>
    </row>
    <row r="149" spans="2:2" s="1015" customFormat="1">
      <c r="B149" s="1014"/>
    </row>
    <row r="150" spans="2:2" s="1015" customFormat="1">
      <c r="B150" s="1014"/>
    </row>
    <row r="151" spans="2:2" s="1015" customFormat="1">
      <c r="B151" s="1014"/>
    </row>
    <row r="152" spans="2:2" s="1015" customFormat="1">
      <c r="B152" s="1014"/>
    </row>
    <row r="153" spans="2:2" s="1015" customFormat="1">
      <c r="B153" s="1014"/>
    </row>
    <row r="154" spans="2:2" s="1015" customFormat="1">
      <c r="B154" s="1014"/>
    </row>
    <row r="155" spans="2:2" s="1015" customFormat="1">
      <c r="B155" s="1014"/>
    </row>
    <row r="156" spans="2:2" s="1015" customFormat="1">
      <c r="B156" s="1014"/>
    </row>
    <row r="157" spans="2:2" s="1015" customFormat="1">
      <c r="B157" s="1014"/>
    </row>
    <row r="158" spans="2:2" s="1015" customFormat="1">
      <c r="B158" s="1014"/>
    </row>
    <row r="159" spans="2:2" s="1015" customFormat="1">
      <c r="B159" s="1014"/>
    </row>
    <row r="160" spans="2:2" s="1015" customFormat="1">
      <c r="B160" s="1014"/>
    </row>
    <row r="161" spans="2:2" s="1015" customFormat="1">
      <c r="B161" s="1014"/>
    </row>
    <row r="162" spans="2:2" s="1015" customFormat="1">
      <c r="B162" s="1014"/>
    </row>
    <row r="163" spans="2:2" s="1015" customFormat="1">
      <c r="B163" s="1014"/>
    </row>
    <row r="164" spans="2:2" s="1015" customFormat="1">
      <c r="B164" s="1014"/>
    </row>
    <row r="165" spans="2:2" s="1015" customFormat="1">
      <c r="B165" s="1014"/>
    </row>
    <row r="166" spans="2:2" s="1015" customFormat="1">
      <c r="B166" s="1014"/>
    </row>
    <row r="167" spans="2:2" s="1015" customFormat="1">
      <c r="B167" s="1014"/>
    </row>
    <row r="168" spans="2:2" s="1015" customFormat="1">
      <c r="B168" s="1014"/>
    </row>
    <row r="169" spans="2:2" s="1015" customFormat="1">
      <c r="B169" s="1014"/>
    </row>
    <row r="170" spans="2:2" s="1015" customFormat="1">
      <c r="B170" s="1014"/>
    </row>
    <row r="171" spans="2:2" s="1015" customFormat="1">
      <c r="B171" s="1014"/>
    </row>
    <row r="172" spans="2:2" s="1015" customFormat="1">
      <c r="B172" s="1014"/>
    </row>
    <row r="173" spans="2:2" s="1015" customFormat="1">
      <c r="B173" s="1014"/>
    </row>
    <row r="174" spans="2:2" s="1015" customFormat="1">
      <c r="B174" s="1014"/>
    </row>
    <row r="175" spans="2:2" s="1015" customFormat="1">
      <c r="B175" s="1014"/>
    </row>
    <row r="176" spans="2:2" s="1015" customFormat="1">
      <c r="B176" s="1014"/>
    </row>
    <row r="177" spans="2:2" s="1015" customFormat="1">
      <c r="B177" s="1014"/>
    </row>
    <row r="178" spans="2:2" s="1015" customFormat="1">
      <c r="B178" s="1014"/>
    </row>
    <row r="179" spans="2:2" s="1015" customFormat="1">
      <c r="B179" s="1014"/>
    </row>
    <row r="180" spans="2:2" s="1015" customFormat="1">
      <c r="B180" s="1014"/>
    </row>
    <row r="181" spans="2:2" s="1015" customFormat="1">
      <c r="B181" s="1014"/>
    </row>
    <row r="182" spans="2:2" s="1015" customFormat="1">
      <c r="B182" s="1014"/>
    </row>
    <row r="183" spans="2:2" s="1015" customFormat="1">
      <c r="B183" s="1014"/>
    </row>
    <row r="184" spans="2:2" s="1015" customFormat="1">
      <c r="B184" s="1014"/>
    </row>
    <row r="185" spans="2:2" s="1015" customFormat="1">
      <c r="B185" s="1014"/>
    </row>
    <row r="186" spans="2:2" s="1015" customFormat="1">
      <c r="B186" s="1014"/>
    </row>
    <row r="187" spans="2:2" s="1015" customFormat="1">
      <c r="B187" s="1014"/>
    </row>
    <row r="188" spans="2:2" s="1015" customFormat="1">
      <c r="B188" s="1014"/>
    </row>
    <row r="189" spans="2:2" s="1015" customFormat="1">
      <c r="B189" s="1014"/>
    </row>
    <row r="190" spans="2:2" s="1015" customFormat="1">
      <c r="B190" s="1014"/>
    </row>
    <row r="191" spans="2:2" s="1015" customFormat="1">
      <c r="B191" s="1014"/>
    </row>
    <row r="192" spans="2:2" s="1015" customFormat="1">
      <c r="B192" s="1014"/>
    </row>
    <row r="193" spans="2:2" s="1015" customFormat="1">
      <c r="B193" s="1014"/>
    </row>
    <row r="194" spans="2:2" s="1015" customFormat="1">
      <c r="B194" s="1014"/>
    </row>
    <row r="195" spans="2:2" s="1015" customFormat="1">
      <c r="B195" s="1014"/>
    </row>
    <row r="196" spans="2:2" s="1015" customFormat="1">
      <c r="B196" s="1014"/>
    </row>
    <row r="197" spans="2:2" s="1015" customFormat="1">
      <c r="B197" s="1014"/>
    </row>
    <row r="198" spans="2:2" s="1015" customFormat="1">
      <c r="B198" s="1014"/>
    </row>
    <row r="199" spans="2:2" s="1015" customFormat="1">
      <c r="B199" s="1014"/>
    </row>
    <row r="200" spans="2:2" s="1015" customFormat="1">
      <c r="B200" s="1014"/>
    </row>
    <row r="201" spans="2:2" s="1015" customFormat="1">
      <c r="B201" s="1014"/>
    </row>
    <row r="202" spans="2:2" s="1015" customFormat="1">
      <c r="B202" s="1014"/>
    </row>
    <row r="203" spans="2:2" s="1015" customFormat="1">
      <c r="B203" s="1014"/>
    </row>
    <row r="204" spans="2:2" s="1015" customFormat="1">
      <c r="B204" s="1014"/>
    </row>
    <row r="205" spans="2:2" s="1015" customFormat="1">
      <c r="B205" s="1014"/>
    </row>
    <row r="206" spans="2:2" s="1015" customFormat="1">
      <c r="B206" s="1014"/>
    </row>
    <row r="207" spans="2:2" s="1015" customFormat="1">
      <c r="B207" s="1014"/>
    </row>
    <row r="208" spans="2:2" s="1015" customFormat="1">
      <c r="B208" s="1014"/>
    </row>
    <row r="209" spans="2:2" s="1015" customFormat="1">
      <c r="B209" s="1014"/>
    </row>
    <row r="210" spans="2:2" s="1015" customFormat="1">
      <c r="B210" s="1014"/>
    </row>
    <row r="211" spans="2:2" s="1015" customFormat="1">
      <c r="B211" s="1014"/>
    </row>
    <row r="212" spans="2:2" s="1015" customFormat="1">
      <c r="B212" s="1014"/>
    </row>
    <row r="213" spans="2:2" s="1015" customFormat="1">
      <c r="B213" s="1014"/>
    </row>
    <row r="214" spans="2:2" s="1015" customFormat="1">
      <c r="B214" s="1014"/>
    </row>
    <row r="215" spans="2:2" s="1015" customFormat="1">
      <c r="B215" s="1014"/>
    </row>
    <row r="216" spans="2:2" s="1015" customFormat="1">
      <c r="B216" s="1014"/>
    </row>
    <row r="217" spans="2:2" s="1015" customFormat="1">
      <c r="B217" s="1014"/>
    </row>
    <row r="218" spans="2:2" s="1015" customFormat="1">
      <c r="B218" s="1014"/>
    </row>
    <row r="219" spans="2:2" s="1015" customFormat="1">
      <c r="B219" s="1014"/>
    </row>
    <row r="220" spans="2:2" s="1015" customFormat="1">
      <c r="B220" s="1014"/>
    </row>
    <row r="221" spans="2:2" s="1015" customFormat="1">
      <c r="B221" s="1014"/>
    </row>
    <row r="222" spans="2:2" s="1015" customFormat="1">
      <c r="B222" s="1014"/>
    </row>
    <row r="223" spans="2:2" s="1015" customFormat="1">
      <c r="B223" s="1014"/>
    </row>
    <row r="224" spans="2:2" s="1015" customFormat="1">
      <c r="B224" s="1014"/>
    </row>
    <row r="225" spans="2:2" s="1015" customFormat="1">
      <c r="B225" s="1014"/>
    </row>
    <row r="226" spans="2:2" s="1015" customFormat="1">
      <c r="B226" s="1014"/>
    </row>
    <row r="227" spans="2:2" s="1015" customFormat="1">
      <c r="B227" s="1014"/>
    </row>
    <row r="228" spans="2:2" s="1015" customFormat="1">
      <c r="B228" s="1014"/>
    </row>
    <row r="229" spans="2:2" s="1015" customFormat="1">
      <c r="B229" s="1014"/>
    </row>
    <row r="230" spans="2:2" s="1015" customFormat="1">
      <c r="B230" s="1014"/>
    </row>
    <row r="231" spans="2:2" s="1015" customFormat="1">
      <c r="B231" s="1014"/>
    </row>
    <row r="232" spans="2:2" s="1015" customFormat="1">
      <c r="B232" s="1014"/>
    </row>
    <row r="233" spans="2:2" s="1015" customFormat="1">
      <c r="B233" s="1014"/>
    </row>
    <row r="234" spans="2:2" s="1015" customFormat="1">
      <c r="B234" s="1014"/>
    </row>
    <row r="235" spans="2:2" s="1015" customFormat="1">
      <c r="B235" s="1014"/>
    </row>
    <row r="236" spans="2:2" s="1015" customFormat="1">
      <c r="B236" s="1014"/>
    </row>
    <row r="237" spans="2:2" s="1015" customFormat="1">
      <c r="B237" s="1014"/>
    </row>
    <row r="238" spans="2:2" s="1015" customFormat="1">
      <c r="B238" s="1014"/>
    </row>
    <row r="239" spans="2:2" s="1015" customFormat="1">
      <c r="B239" s="1014"/>
    </row>
    <row r="240" spans="2:2" s="1015" customFormat="1">
      <c r="B240" s="1014"/>
    </row>
    <row r="241" spans="2:2" s="1015" customFormat="1">
      <c r="B241" s="1014"/>
    </row>
    <row r="242" spans="2:2" s="1015" customFormat="1">
      <c r="B242" s="1014"/>
    </row>
    <row r="243" spans="2:2" s="1015" customFormat="1">
      <c r="B243" s="1014"/>
    </row>
    <row r="244" spans="2:2" s="1015" customFormat="1">
      <c r="B244" s="1014"/>
    </row>
    <row r="245" spans="2:2" s="1015" customFormat="1">
      <c r="B245" s="1014"/>
    </row>
    <row r="246" spans="2:2" s="1015" customFormat="1">
      <c r="B246" s="1014"/>
    </row>
    <row r="247" spans="2:2" s="1015" customFormat="1">
      <c r="B247" s="1014"/>
    </row>
    <row r="248" spans="2:2" s="1015" customFormat="1">
      <c r="B248" s="1014"/>
    </row>
    <row r="249" spans="2:2" s="1015" customFormat="1">
      <c r="B249" s="1014"/>
    </row>
    <row r="250" spans="2:2" s="1015" customFormat="1">
      <c r="B250" s="1014"/>
    </row>
    <row r="251" spans="2:2" s="1015" customFormat="1">
      <c r="B251" s="1014"/>
    </row>
    <row r="252" spans="2:2" s="1015" customFormat="1">
      <c r="B252" s="1014"/>
    </row>
    <row r="253" spans="2:2" s="1015" customFormat="1">
      <c r="B253" s="1014"/>
    </row>
    <row r="254" spans="2:2" s="1015" customFormat="1">
      <c r="B254" s="1014"/>
    </row>
    <row r="255" spans="2:2" s="1015" customFormat="1">
      <c r="B255" s="1014"/>
    </row>
    <row r="256" spans="2:2" s="1015" customFormat="1">
      <c r="B256" s="1014"/>
    </row>
    <row r="257" spans="2:2" s="1015" customFormat="1">
      <c r="B257" s="1014"/>
    </row>
    <row r="258" spans="2:2" s="1015" customFormat="1">
      <c r="B258" s="1014"/>
    </row>
    <row r="259" spans="2:2" s="1015" customFormat="1">
      <c r="B259" s="1014"/>
    </row>
    <row r="260" spans="2:2" s="1015" customFormat="1">
      <c r="B260" s="1014"/>
    </row>
    <row r="261" spans="2:2" s="1015" customFormat="1">
      <c r="B261" s="1014"/>
    </row>
    <row r="262" spans="2:2" s="1015" customFormat="1">
      <c r="B262" s="1014"/>
    </row>
    <row r="263" spans="2:2" s="1015" customFormat="1">
      <c r="B263" s="1014"/>
    </row>
    <row r="264" spans="2:2" s="1015" customFormat="1">
      <c r="B264" s="1014"/>
    </row>
    <row r="265" spans="2:2" s="1015" customFormat="1">
      <c r="B265" s="1014"/>
    </row>
    <row r="266" spans="2:2" s="1015" customFormat="1">
      <c r="B266" s="1014"/>
    </row>
    <row r="267" spans="2:2" s="1015" customFormat="1">
      <c r="B267" s="1014"/>
    </row>
    <row r="268" spans="2:2" s="1015" customFormat="1">
      <c r="B268" s="1014"/>
    </row>
    <row r="269" spans="2:2" s="1015" customFormat="1">
      <c r="B269" s="1014"/>
    </row>
    <row r="270" spans="2:2" s="1015" customFormat="1">
      <c r="B270" s="1014"/>
    </row>
    <row r="271" spans="2:2" s="1015" customFormat="1">
      <c r="B271" s="1014"/>
    </row>
    <row r="272" spans="2:2" s="1015" customFormat="1">
      <c r="B272" s="1014"/>
    </row>
    <row r="273" spans="2:2" s="1015" customFormat="1">
      <c r="B273" s="1014"/>
    </row>
    <row r="274" spans="2:2" s="1015" customFormat="1">
      <c r="B274" s="1014"/>
    </row>
    <row r="275" spans="2:2" s="1015" customFormat="1">
      <c r="B275" s="1014"/>
    </row>
    <row r="276" spans="2:2" s="1015" customFormat="1">
      <c r="B276" s="1014"/>
    </row>
    <row r="277" spans="2:2" s="1015" customFormat="1">
      <c r="B277" s="1014"/>
    </row>
    <row r="278" spans="2:2" s="1015" customFormat="1">
      <c r="B278" s="1014"/>
    </row>
    <row r="279" spans="2:2" s="1015" customFormat="1">
      <c r="B279" s="1014"/>
    </row>
    <row r="280" spans="2:2" s="1015" customFormat="1">
      <c r="B280" s="1014"/>
    </row>
    <row r="281" spans="2:2" s="1015" customFormat="1">
      <c r="B281" s="1014"/>
    </row>
    <row r="282" spans="2:2" s="1015" customFormat="1">
      <c r="B282" s="1014"/>
    </row>
    <row r="283" spans="2:2" s="1015" customFormat="1">
      <c r="B283" s="1014"/>
    </row>
    <row r="284" spans="2:2" s="1015" customFormat="1">
      <c r="B284" s="1014"/>
    </row>
    <row r="285" spans="2:2" s="1015" customFormat="1">
      <c r="B285" s="1014"/>
    </row>
    <row r="286" spans="2:2" s="1015" customFormat="1">
      <c r="B286" s="1014"/>
    </row>
    <row r="287" spans="2:2" s="1015" customFormat="1">
      <c r="B287" s="1014"/>
    </row>
    <row r="288" spans="2:2" s="1015" customFormat="1">
      <c r="B288" s="1014"/>
    </row>
    <row r="289" spans="2:2" s="1015" customFormat="1">
      <c r="B289" s="1014"/>
    </row>
    <row r="290" spans="2:2" s="1015" customFormat="1">
      <c r="B290" s="1014"/>
    </row>
    <row r="291" spans="2:2" s="1015" customFormat="1">
      <c r="B291" s="1014"/>
    </row>
    <row r="292" spans="2:2" s="1015" customFormat="1">
      <c r="B292" s="1014"/>
    </row>
    <row r="293" spans="2:2" s="1015" customFormat="1">
      <c r="B293" s="1014"/>
    </row>
    <row r="294" spans="2:2" s="1015" customFormat="1">
      <c r="B294" s="1014"/>
    </row>
    <row r="295" spans="2:2" s="1015" customFormat="1">
      <c r="B295" s="1014"/>
    </row>
    <row r="296" spans="2:2" s="1015" customFormat="1">
      <c r="B296" s="1014"/>
    </row>
    <row r="297" spans="2:2" s="1015" customFormat="1">
      <c r="B297" s="1014"/>
    </row>
    <row r="298" spans="2:2" s="1015" customFormat="1">
      <c r="B298" s="1014"/>
    </row>
    <row r="299" spans="2:2" s="1015" customFormat="1">
      <c r="B299" s="1014"/>
    </row>
    <row r="300" spans="2:2" s="1015" customFormat="1">
      <c r="B300" s="1014"/>
    </row>
    <row r="301" spans="2:2" s="1015" customFormat="1">
      <c r="B301" s="1014"/>
    </row>
    <row r="302" spans="2:2" s="1015" customFormat="1">
      <c r="B302" s="1014"/>
    </row>
    <row r="303" spans="2:2" s="1015" customFormat="1">
      <c r="B303" s="1014"/>
    </row>
    <row r="304" spans="2:2" s="1015" customFormat="1">
      <c r="B304" s="1014"/>
    </row>
    <row r="305" spans="2:2" s="1015" customFormat="1">
      <c r="B305" s="1014"/>
    </row>
    <row r="306" spans="2:2" s="1015" customFormat="1">
      <c r="B306" s="1014"/>
    </row>
    <row r="307" spans="2:2" s="1015" customFormat="1">
      <c r="B307" s="1014"/>
    </row>
    <row r="308" spans="2:2" s="1015" customFormat="1">
      <c r="B308" s="1014"/>
    </row>
    <row r="309" spans="2:2" s="1015" customFormat="1">
      <c r="B309" s="1014"/>
    </row>
    <row r="310" spans="2:2" s="1015" customFormat="1">
      <c r="B310" s="1014"/>
    </row>
    <row r="311" spans="2:2" s="1015" customFormat="1">
      <c r="B311" s="1014"/>
    </row>
    <row r="312" spans="2:2" s="1015" customFormat="1">
      <c r="B312" s="1014"/>
    </row>
    <row r="313" spans="2:2" s="1015" customFormat="1">
      <c r="B313" s="1014"/>
    </row>
    <row r="314" spans="2:2" s="1015" customFormat="1">
      <c r="B314" s="1014"/>
    </row>
    <row r="315" spans="2:2" s="1015" customFormat="1">
      <c r="B315" s="1014"/>
    </row>
    <row r="316" spans="2:2" s="1015" customFormat="1">
      <c r="B316" s="1014"/>
    </row>
    <row r="317" spans="2:2" s="1015" customFormat="1">
      <c r="B317" s="1014"/>
    </row>
    <row r="318" spans="2:2" s="1015" customFormat="1">
      <c r="B318" s="1014"/>
    </row>
    <row r="319" spans="2:2" s="1015" customFormat="1">
      <c r="B319" s="1014"/>
    </row>
    <row r="320" spans="2:2" s="1015" customFormat="1">
      <c r="B320" s="1014"/>
    </row>
    <row r="321" spans="2:2" s="1015" customFormat="1">
      <c r="B321" s="1014"/>
    </row>
    <row r="322" spans="2:2" s="1015" customFormat="1">
      <c r="B322" s="1014"/>
    </row>
    <row r="323" spans="2:2" s="1015" customFormat="1">
      <c r="B323" s="1014"/>
    </row>
    <row r="324" spans="2:2" s="1015" customFormat="1">
      <c r="B324" s="1014"/>
    </row>
    <row r="325" spans="2:2" s="1015" customFormat="1">
      <c r="B325" s="1014"/>
    </row>
    <row r="326" spans="2:2" s="1015" customFormat="1">
      <c r="B326" s="1014"/>
    </row>
    <row r="327" spans="2:2" s="1015" customFormat="1">
      <c r="B327" s="1014"/>
    </row>
    <row r="328" spans="2:2" s="1015" customFormat="1">
      <c r="B328" s="1014"/>
    </row>
    <row r="329" spans="2:2" s="1015" customFormat="1">
      <c r="B329" s="1014"/>
    </row>
    <row r="330" spans="2:2" s="1015" customFormat="1">
      <c r="B330" s="1014"/>
    </row>
    <row r="331" spans="2:2" s="1015" customFormat="1">
      <c r="B331" s="1014"/>
    </row>
    <row r="332" spans="2:2" s="1015" customFormat="1">
      <c r="B332" s="1014"/>
    </row>
    <row r="333" spans="2:2" s="1015" customFormat="1">
      <c r="B333" s="1014"/>
    </row>
    <row r="334" spans="2:2" s="1015" customFormat="1">
      <c r="B334" s="1014"/>
    </row>
    <row r="335" spans="2:2" s="1015" customFormat="1">
      <c r="B335" s="1014"/>
    </row>
    <row r="336" spans="2:2" s="1015" customFormat="1">
      <c r="B336" s="1014"/>
    </row>
    <row r="337" spans="2:2" s="1015" customFormat="1">
      <c r="B337" s="1014"/>
    </row>
    <row r="338" spans="2:2" s="1015" customFormat="1">
      <c r="B338" s="1014"/>
    </row>
    <row r="339" spans="2:2" s="1015" customFormat="1">
      <c r="B339" s="1014"/>
    </row>
    <row r="340" spans="2:2" s="1015" customFormat="1">
      <c r="B340" s="1014"/>
    </row>
    <row r="341" spans="2:2" s="1015" customFormat="1">
      <c r="B341" s="1014"/>
    </row>
    <row r="342" spans="2:2" s="1015" customFormat="1">
      <c r="B342" s="1014"/>
    </row>
    <row r="343" spans="2:2" s="1015" customFormat="1">
      <c r="B343" s="1014"/>
    </row>
    <row r="344" spans="2:2" s="1015" customFormat="1">
      <c r="B344" s="1014"/>
    </row>
    <row r="345" spans="2:2" s="1015" customFormat="1">
      <c r="B345" s="1014"/>
    </row>
    <row r="346" spans="2:2" s="1015" customFormat="1">
      <c r="B346" s="1014"/>
    </row>
    <row r="347" spans="2:2" s="1015" customFormat="1">
      <c r="B347" s="1014"/>
    </row>
    <row r="348" spans="2:2" s="1015" customFormat="1">
      <c r="B348" s="1014"/>
    </row>
    <row r="349" spans="2:2" s="1015" customFormat="1">
      <c r="B349" s="1014"/>
    </row>
    <row r="350" spans="2:2" s="1015" customFormat="1">
      <c r="B350" s="1014"/>
    </row>
    <row r="351" spans="2:2" s="1015" customFormat="1">
      <c r="B351" s="1014"/>
    </row>
    <row r="352" spans="2:2" s="1015" customFormat="1">
      <c r="B352" s="1014"/>
    </row>
    <row r="353" spans="2:2" s="1015" customFormat="1">
      <c r="B353" s="1014"/>
    </row>
    <row r="354" spans="2:2" s="1015" customFormat="1">
      <c r="B354" s="1014"/>
    </row>
    <row r="355" spans="2:2" s="1015" customFormat="1">
      <c r="B355" s="1014"/>
    </row>
    <row r="356" spans="2:2" s="1015" customFormat="1">
      <c r="B356" s="1014"/>
    </row>
    <row r="357" spans="2:2" s="1015" customFormat="1">
      <c r="B357" s="1014"/>
    </row>
    <row r="358" spans="2:2" s="1015" customFormat="1">
      <c r="B358" s="1014"/>
    </row>
    <row r="359" spans="2:2" s="1015" customFormat="1">
      <c r="B359" s="1014"/>
    </row>
    <row r="360" spans="2:2" s="1015" customFormat="1">
      <c r="B360" s="1014"/>
    </row>
    <row r="361" spans="2:2" s="1015" customFormat="1">
      <c r="B361" s="1014"/>
    </row>
    <row r="362" spans="2:2" s="1015" customFormat="1">
      <c r="B362" s="1014"/>
    </row>
    <row r="363" spans="2:2" s="1015" customFormat="1">
      <c r="B363" s="1014"/>
    </row>
    <row r="364" spans="2:2" s="1015" customFormat="1">
      <c r="B364" s="1014"/>
    </row>
    <row r="365" spans="2:2" s="1015" customFormat="1">
      <c r="B365" s="1014"/>
    </row>
    <row r="366" spans="2:2" s="1015" customFormat="1">
      <c r="B366" s="1014"/>
    </row>
    <row r="367" spans="2:2" s="1015" customFormat="1">
      <c r="B367" s="1014"/>
    </row>
    <row r="368" spans="2:2" s="1015" customFormat="1">
      <c r="B368" s="1014"/>
    </row>
    <row r="369" spans="2:2" s="1015" customFormat="1">
      <c r="B369" s="1014"/>
    </row>
    <row r="370" spans="2:2" s="1015" customFormat="1">
      <c r="B370" s="1014"/>
    </row>
    <row r="371" spans="2:2" s="1015" customFormat="1">
      <c r="B371" s="1014"/>
    </row>
    <row r="372" spans="2:2" s="1015" customFormat="1">
      <c r="B372" s="1014"/>
    </row>
    <row r="373" spans="2:2" s="1015" customFormat="1">
      <c r="B373" s="1014"/>
    </row>
    <row r="374" spans="2:2" s="1015" customFormat="1">
      <c r="B374" s="1014"/>
    </row>
    <row r="375" spans="2:2" s="1015" customFormat="1">
      <c r="B375" s="1014"/>
    </row>
    <row r="376" spans="2:2" s="1015" customFormat="1">
      <c r="B376" s="1014"/>
    </row>
    <row r="377" spans="2:2" s="1015" customFormat="1">
      <c r="B377" s="1014"/>
    </row>
    <row r="378" spans="2:2" s="1015" customFormat="1">
      <c r="B378" s="1014"/>
    </row>
    <row r="379" spans="2:2" s="1015" customFormat="1">
      <c r="B379" s="1014"/>
    </row>
    <row r="380" spans="2:2" s="1015" customFormat="1">
      <c r="B380" s="1014"/>
    </row>
    <row r="381" spans="2:2" s="1015" customFormat="1">
      <c r="B381" s="1014"/>
    </row>
    <row r="382" spans="2:2" s="1015" customFormat="1">
      <c r="B382" s="1014"/>
    </row>
    <row r="383" spans="2:2" s="1015" customFormat="1">
      <c r="B383" s="1014"/>
    </row>
    <row r="384" spans="2:2" s="1015" customFormat="1">
      <c r="B384" s="1014"/>
    </row>
    <row r="385" spans="2:2" s="1015" customFormat="1">
      <c r="B385" s="1014"/>
    </row>
    <row r="386" spans="2:2" s="1015" customFormat="1">
      <c r="B386" s="1014"/>
    </row>
    <row r="387" spans="2:2" s="1015" customFormat="1">
      <c r="B387" s="1014"/>
    </row>
    <row r="388" spans="2:2" s="1015" customFormat="1">
      <c r="B388" s="1014"/>
    </row>
    <row r="389" spans="2:2" s="1015" customFormat="1">
      <c r="B389" s="1014"/>
    </row>
    <row r="390" spans="2:2" s="1015" customFormat="1">
      <c r="B390" s="1014"/>
    </row>
    <row r="391" spans="2:2" s="1015" customFormat="1">
      <c r="B391" s="1014"/>
    </row>
    <row r="392" spans="2:2" s="1015" customFormat="1">
      <c r="B392" s="1014"/>
    </row>
    <row r="393" spans="2:2" s="1015" customFormat="1">
      <c r="B393" s="1014"/>
    </row>
    <row r="394" spans="2:2" s="1015" customFormat="1">
      <c r="B394" s="1014"/>
    </row>
    <row r="395" spans="2:2" s="1015" customFormat="1">
      <c r="B395" s="1014"/>
    </row>
    <row r="396" spans="2:2" s="1015" customFormat="1">
      <c r="B396" s="1014"/>
    </row>
    <row r="397" spans="2:2" s="1015" customFormat="1">
      <c r="B397" s="1014"/>
    </row>
    <row r="398" spans="2:2" s="1015" customFormat="1">
      <c r="B398" s="1014"/>
    </row>
    <row r="399" spans="2:2" s="1015" customFormat="1">
      <c r="B399" s="1014"/>
    </row>
    <row r="400" spans="2:2" s="1015" customFormat="1">
      <c r="B400" s="1014"/>
    </row>
    <row r="401" spans="2:2" s="1015" customFormat="1">
      <c r="B401" s="1014"/>
    </row>
    <row r="402" spans="2:2" s="1015" customFormat="1">
      <c r="B402" s="1014"/>
    </row>
    <row r="403" spans="2:2" s="1015" customFormat="1">
      <c r="B403" s="1014"/>
    </row>
    <row r="404" spans="2:2" s="1015" customFormat="1">
      <c r="B404" s="1014"/>
    </row>
    <row r="405" spans="2:2" s="1015" customFormat="1">
      <c r="B405" s="1014"/>
    </row>
    <row r="406" spans="2:2" s="1015" customFormat="1">
      <c r="B406" s="1014"/>
    </row>
    <row r="407" spans="2:2" s="1015" customFormat="1">
      <c r="B407" s="1014"/>
    </row>
    <row r="408" spans="2:2" s="1015" customFormat="1">
      <c r="B408" s="1014"/>
    </row>
    <row r="409" spans="2:2" s="1015" customFormat="1">
      <c r="B409" s="1014"/>
    </row>
    <row r="410" spans="2:2" s="1015" customFormat="1">
      <c r="B410" s="1014"/>
    </row>
    <row r="411" spans="2:2" s="1015" customFormat="1">
      <c r="B411" s="1014"/>
    </row>
    <row r="412" spans="2:2" s="1015" customFormat="1">
      <c r="B412" s="1014"/>
    </row>
    <row r="413" spans="2:2" s="1015" customFormat="1">
      <c r="B413" s="1014"/>
    </row>
    <row r="414" spans="2:2" s="1015" customFormat="1">
      <c r="B414" s="1014"/>
    </row>
    <row r="415" spans="2:2" s="1015" customFormat="1">
      <c r="B415" s="1014"/>
    </row>
    <row r="416" spans="2:2" s="1015" customFormat="1">
      <c r="B416" s="1014"/>
    </row>
    <row r="417" spans="2:2" s="1015" customFormat="1">
      <c r="B417" s="1014"/>
    </row>
    <row r="418" spans="2:2" s="1015" customFormat="1">
      <c r="B418" s="1014"/>
    </row>
    <row r="419" spans="2:2" s="1015" customFormat="1">
      <c r="B419" s="1014"/>
    </row>
    <row r="420" spans="2:2" s="1015" customFormat="1">
      <c r="B420" s="1014"/>
    </row>
    <row r="421" spans="2:2" s="1015" customFormat="1">
      <c r="B421" s="1014"/>
    </row>
    <row r="422" spans="2:2" s="1015" customFormat="1">
      <c r="B422" s="1014"/>
    </row>
    <row r="423" spans="2:2" s="1015" customFormat="1">
      <c r="B423" s="1014"/>
    </row>
    <row r="424" spans="2:2" s="1015" customFormat="1">
      <c r="B424" s="1014"/>
    </row>
    <row r="425" spans="2:2" s="1015" customFormat="1">
      <c r="B425" s="1014"/>
    </row>
    <row r="426" spans="2:2" s="1015" customFormat="1">
      <c r="B426" s="1014"/>
    </row>
    <row r="427" spans="2:2" s="1015" customFormat="1">
      <c r="B427" s="1014"/>
    </row>
    <row r="428" spans="2:2" s="1015" customFormat="1">
      <c r="B428" s="1014"/>
    </row>
    <row r="429" spans="2:2" s="1015" customFormat="1">
      <c r="B429" s="1014"/>
    </row>
    <row r="430" spans="2:2" s="1015" customFormat="1">
      <c r="B430" s="1014"/>
    </row>
    <row r="431" spans="2:2" s="1015" customFormat="1">
      <c r="B431" s="1014"/>
    </row>
    <row r="432" spans="2:2" s="1015" customFormat="1">
      <c r="B432" s="1014"/>
    </row>
    <row r="433" spans="2:2" s="1015" customFormat="1">
      <c r="B433" s="1014"/>
    </row>
    <row r="434" spans="2:2" s="1015" customFormat="1">
      <c r="B434" s="1014"/>
    </row>
    <row r="435" spans="2:2" s="1015" customFormat="1">
      <c r="B435" s="1014"/>
    </row>
    <row r="436" spans="2:2" s="1015" customFormat="1">
      <c r="B436" s="1014"/>
    </row>
    <row r="437" spans="2:2" s="1015" customFormat="1">
      <c r="B437" s="1014"/>
    </row>
    <row r="438" spans="2:2" s="1015" customFormat="1">
      <c r="B438" s="1014"/>
    </row>
    <row r="439" spans="2:2" s="1015" customFormat="1">
      <c r="B439" s="1014"/>
    </row>
    <row r="440" spans="2:2" s="1015" customFormat="1">
      <c r="B440" s="1014"/>
    </row>
    <row r="441" spans="2:2" s="1015" customFormat="1">
      <c r="B441" s="1014"/>
    </row>
    <row r="442" spans="2:2" s="1015" customFormat="1">
      <c r="B442" s="1014"/>
    </row>
    <row r="443" spans="2:2" s="1015" customFormat="1">
      <c r="B443" s="1014"/>
    </row>
    <row r="444" spans="2:2" s="1015" customFormat="1">
      <c r="B444" s="1014"/>
    </row>
    <row r="445" spans="2:2" s="1015" customFormat="1">
      <c r="B445" s="1014"/>
    </row>
    <row r="446" spans="2:2" s="1015" customFormat="1">
      <c r="B446" s="1014"/>
    </row>
    <row r="447" spans="2:2" s="1015" customFormat="1">
      <c r="B447" s="1014"/>
    </row>
    <row r="448" spans="2:2" s="1015" customFormat="1">
      <c r="B448" s="1014"/>
    </row>
    <row r="449" spans="2:2" s="1015" customFormat="1">
      <c r="B449" s="1014"/>
    </row>
    <row r="450" spans="2:2" s="1015" customFormat="1">
      <c r="B450" s="1014"/>
    </row>
    <row r="451" spans="2:2" s="1015" customFormat="1">
      <c r="B451" s="1014"/>
    </row>
    <row r="452" spans="2:2" s="1015" customFormat="1">
      <c r="B452" s="1014"/>
    </row>
    <row r="453" spans="2:2" s="1015" customFormat="1">
      <c r="B453" s="1014"/>
    </row>
    <row r="454" spans="2:2" s="1015" customFormat="1">
      <c r="B454" s="1014"/>
    </row>
    <row r="455" spans="2:2" s="1015" customFormat="1">
      <c r="B455" s="1014"/>
    </row>
    <row r="456" spans="2:2" s="1015" customFormat="1">
      <c r="B456" s="1014"/>
    </row>
    <row r="457" spans="2:2" s="1015" customFormat="1">
      <c r="B457" s="1014"/>
    </row>
    <row r="458" spans="2:2" s="1015" customFormat="1">
      <c r="B458" s="1014"/>
    </row>
    <row r="459" spans="2:2" s="1015" customFormat="1">
      <c r="B459" s="1014"/>
    </row>
    <row r="460" spans="2:2" s="1015" customFormat="1">
      <c r="B460" s="1014"/>
    </row>
    <row r="461" spans="2:2" s="1015" customFormat="1">
      <c r="B461" s="1014"/>
    </row>
    <row r="462" spans="2:2" s="1015" customFormat="1">
      <c r="B462" s="1014"/>
    </row>
    <row r="463" spans="2:2" s="1015" customFormat="1">
      <c r="B463" s="1014"/>
    </row>
    <row r="464" spans="2:2" s="1015" customFormat="1">
      <c r="B464" s="1014"/>
    </row>
    <row r="465" spans="2:2" s="1015" customFormat="1">
      <c r="B465" s="1014"/>
    </row>
    <row r="466" spans="2:2" s="1015" customFormat="1">
      <c r="B466" s="1014"/>
    </row>
    <row r="467" spans="2:2" s="1015" customFormat="1">
      <c r="B467" s="1014"/>
    </row>
    <row r="468" spans="2:2" s="1015" customFormat="1">
      <c r="B468" s="1014"/>
    </row>
    <row r="469" spans="2:2" s="1015" customFormat="1">
      <c r="B469" s="1014"/>
    </row>
    <row r="470" spans="2:2" s="1015" customFormat="1">
      <c r="B470" s="1014"/>
    </row>
    <row r="471" spans="2:2" s="1015" customFormat="1">
      <c r="B471" s="1014"/>
    </row>
    <row r="472" spans="2:2" s="1015" customFormat="1">
      <c r="B472" s="1014"/>
    </row>
    <row r="473" spans="2:2" s="1015" customFormat="1">
      <c r="B473" s="1014"/>
    </row>
    <row r="474" spans="2:2" s="1015" customFormat="1">
      <c r="B474" s="1014"/>
    </row>
    <row r="475" spans="2:2" s="1015" customFormat="1">
      <c r="B475" s="1014"/>
    </row>
    <row r="476" spans="2:2" s="1015" customFormat="1">
      <c r="B476" s="1014"/>
    </row>
    <row r="477" spans="2:2" s="1015" customFormat="1">
      <c r="B477" s="1014"/>
    </row>
    <row r="478" spans="2:2" s="1015" customFormat="1">
      <c r="B478" s="1014"/>
    </row>
    <row r="479" spans="2:2" s="1015" customFormat="1">
      <c r="B479" s="1014"/>
    </row>
    <row r="480" spans="2:2" s="1015" customFormat="1">
      <c r="B480" s="1014"/>
    </row>
    <row r="481" spans="2:2" s="1015" customFormat="1">
      <c r="B481" s="1014"/>
    </row>
    <row r="482" spans="2:2" s="1015" customFormat="1">
      <c r="B482" s="1014"/>
    </row>
    <row r="483" spans="2:2" s="1015" customFormat="1">
      <c r="B483" s="1014"/>
    </row>
    <row r="484" spans="2:2" s="1015" customFormat="1">
      <c r="B484" s="1014"/>
    </row>
    <row r="485" spans="2:2" s="1015" customFormat="1">
      <c r="B485" s="1014"/>
    </row>
    <row r="486" spans="2:2" s="1015" customFormat="1">
      <c r="B486" s="1014"/>
    </row>
    <row r="487" spans="2:2" s="1015" customFormat="1">
      <c r="B487" s="1014"/>
    </row>
    <row r="488" spans="2:2" s="1015" customFormat="1">
      <c r="B488" s="1014"/>
    </row>
    <row r="489" spans="2:2" s="1015" customFormat="1">
      <c r="B489" s="1014"/>
    </row>
    <row r="490" spans="2:2" s="1015" customFormat="1">
      <c r="B490" s="1014"/>
    </row>
    <row r="491" spans="2:2" s="1015" customFormat="1">
      <c r="B491" s="1014"/>
    </row>
    <row r="492" spans="2:2" s="1015" customFormat="1">
      <c r="B492" s="1014"/>
    </row>
    <row r="493" spans="2:2" s="1015" customFormat="1">
      <c r="B493" s="1014"/>
    </row>
    <row r="494" spans="2:2" s="1015" customFormat="1">
      <c r="B494" s="1014"/>
    </row>
    <row r="495" spans="2:2" s="1015" customFormat="1">
      <c r="B495" s="1014"/>
    </row>
    <row r="496" spans="2:2" s="1015" customFormat="1">
      <c r="B496" s="1014"/>
    </row>
    <row r="497" spans="2:2" s="1015" customFormat="1">
      <c r="B497" s="1014"/>
    </row>
    <row r="498" spans="2:2" s="1015" customFormat="1">
      <c r="B498" s="1014"/>
    </row>
    <row r="499" spans="2:2" s="1015" customFormat="1">
      <c r="B499" s="1014"/>
    </row>
    <row r="500" spans="2:2" s="1015" customFormat="1">
      <c r="B500" s="1014"/>
    </row>
    <row r="501" spans="2:2" s="1015" customFormat="1">
      <c r="B501" s="1014"/>
    </row>
    <row r="502" spans="2:2" s="1015" customFormat="1">
      <c r="B502" s="1014"/>
    </row>
    <row r="503" spans="2:2" s="1015" customFormat="1">
      <c r="B503" s="1014"/>
    </row>
    <row r="504" spans="2:2" s="1015" customFormat="1">
      <c r="B504" s="1014"/>
    </row>
    <row r="505" spans="2:2" s="1015" customFormat="1">
      <c r="B505" s="1014"/>
    </row>
    <row r="506" spans="2:2" s="1015" customFormat="1">
      <c r="B506" s="1014"/>
    </row>
    <row r="507" spans="2:2" s="1015" customFormat="1">
      <c r="B507" s="1014"/>
    </row>
    <row r="508" spans="2:2" s="1015" customFormat="1">
      <c r="B508" s="1014"/>
    </row>
    <row r="509" spans="2:2" s="1015" customFormat="1">
      <c r="B509" s="1014"/>
    </row>
    <row r="510" spans="2:2" s="1015" customFormat="1">
      <c r="B510" s="1014"/>
    </row>
    <row r="511" spans="2:2" s="1015" customFormat="1">
      <c r="B511" s="1014"/>
    </row>
    <row r="512" spans="2:2" s="1015" customFormat="1">
      <c r="B512" s="1014"/>
    </row>
    <row r="513" spans="2:2" s="1015" customFormat="1">
      <c r="B513" s="1014"/>
    </row>
    <row r="514" spans="2:2" s="1015" customFormat="1">
      <c r="B514" s="1014"/>
    </row>
    <row r="515" spans="2:2" s="1015" customFormat="1">
      <c r="B515" s="1014"/>
    </row>
    <row r="516" spans="2:2" s="1015" customFormat="1">
      <c r="B516" s="1014"/>
    </row>
    <row r="517" spans="2:2" s="1015" customFormat="1">
      <c r="B517" s="1014"/>
    </row>
    <row r="518" spans="2:2" s="1015" customFormat="1">
      <c r="B518" s="1014"/>
    </row>
    <row r="519" spans="2:2" s="1015" customFormat="1">
      <c r="B519" s="1014"/>
    </row>
    <row r="520" spans="2:2" s="1015" customFormat="1">
      <c r="B520" s="1014"/>
    </row>
    <row r="521" spans="2:2" s="1015" customFormat="1">
      <c r="B521" s="1014"/>
    </row>
    <row r="522" spans="2:2" s="1015" customFormat="1">
      <c r="B522" s="1014"/>
    </row>
    <row r="523" spans="2:2" s="1015" customFormat="1">
      <c r="B523" s="1014"/>
    </row>
    <row r="524" spans="2:2" s="1015" customFormat="1">
      <c r="B524" s="1014"/>
    </row>
    <row r="525" spans="2:2" s="1015" customFormat="1">
      <c r="B525" s="1014"/>
    </row>
    <row r="526" spans="2:2" s="1015" customFormat="1">
      <c r="B526" s="1014"/>
    </row>
    <row r="527" spans="2:2" s="1015" customFormat="1">
      <c r="B527" s="1014"/>
    </row>
    <row r="528" spans="2:2" s="1015" customFormat="1">
      <c r="B528" s="1014"/>
    </row>
    <row r="529" spans="2:2" s="1015" customFormat="1">
      <c r="B529" s="1014"/>
    </row>
    <row r="530" spans="2:2" s="1015" customFormat="1">
      <c r="B530" s="1014"/>
    </row>
    <row r="531" spans="2:2" s="1015" customFormat="1">
      <c r="B531" s="1014"/>
    </row>
    <row r="532" spans="2:2" s="1015" customFormat="1">
      <c r="B532" s="1014"/>
    </row>
    <row r="533" spans="2:2" s="1015" customFormat="1">
      <c r="B533" s="1014"/>
    </row>
    <row r="534" spans="2:2" s="1015" customFormat="1">
      <c r="B534" s="1014"/>
    </row>
    <row r="535" spans="2:2" s="1015" customFormat="1">
      <c r="B535" s="1014"/>
    </row>
    <row r="536" spans="2:2" s="1015" customFormat="1">
      <c r="B536" s="1014"/>
    </row>
    <row r="537" spans="2:2" s="1015" customFormat="1">
      <c r="B537" s="1014"/>
    </row>
    <row r="538" spans="2:2" s="1015" customFormat="1">
      <c r="B538" s="1014"/>
    </row>
    <row r="539" spans="2:2" s="1015" customFormat="1">
      <c r="B539" s="1014"/>
    </row>
    <row r="540" spans="2:2" s="1015" customFormat="1">
      <c r="B540" s="1014"/>
    </row>
    <row r="541" spans="2:2" s="1015" customFormat="1">
      <c r="B541" s="1014"/>
    </row>
    <row r="542" spans="2:2" s="1015" customFormat="1">
      <c r="B542" s="1014"/>
    </row>
    <row r="543" spans="2:2" s="1015" customFormat="1">
      <c r="B543" s="1014"/>
    </row>
    <row r="544" spans="2:2" s="1015" customFormat="1">
      <c r="B544" s="1014"/>
    </row>
    <row r="545" spans="2:2" s="1015" customFormat="1">
      <c r="B545" s="1014"/>
    </row>
    <row r="546" spans="2:2" s="1015" customFormat="1">
      <c r="B546" s="1014"/>
    </row>
    <row r="547" spans="2:2" s="1015" customFormat="1">
      <c r="B547" s="1014"/>
    </row>
    <row r="548" spans="2:2" s="1015" customFormat="1">
      <c r="B548" s="1014"/>
    </row>
    <row r="549" spans="2:2" s="1015" customFormat="1">
      <c r="B549" s="1014"/>
    </row>
    <row r="550" spans="2:2" s="1015" customFormat="1">
      <c r="B550" s="1014"/>
    </row>
    <row r="551" spans="2:2" s="1015" customFormat="1">
      <c r="B551" s="1014"/>
    </row>
    <row r="552" spans="2:2" s="1015" customFormat="1">
      <c r="B552" s="1014"/>
    </row>
    <row r="553" spans="2:2" s="1015" customFormat="1">
      <c r="B553" s="1014"/>
    </row>
    <row r="554" spans="2:2" s="1015" customFormat="1">
      <c r="B554" s="1014"/>
    </row>
    <row r="555" spans="2:2" s="1015" customFormat="1">
      <c r="B555" s="1014"/>
    </row>
    <row r="556" spans="2:2" s="1015" customFormat="1">
      <c r="B556" s="1014"/>
    </row>
    <row r="557" spans="2:2" s="1015" customFormat="1">
      <c r="B557" s="1014"/>
    </row>
    <row r="558" spans="2:2" s="1015" customFormat="1">
      <c r="B558" s="1014"/>
    </row>
    <row r="559" spans="2:2" s="1015" customFormat="1">
      <c r="B559" s="1014"/>
    </row>
    <row r="560" spans="2:2" s="1015" customFormat="1">
      <c r="B560" s="1014"/>
    </row>
    <row r="561" spans="2:2" s="1015" customFormat="1">
      <c r="B561" s="1014"/>
    </row>
    <row r="562" spans="2:2" s="1015" customFormat="1">
      <c r="B562" s="1014"/>
    </row>
    <row r="563" spans="2:2" s="1015" customFormat="1">
      <c r="B563" s="1014"/>
    </row>
    <row r="564" spans="2:2" s="1015" customFormat="1">
      <c r="B564" s="1014"/>
    </row>
    <row r="565" spans="2:2" s="1015" customFormat="1">
      <c r="B565" s="1014"/>
    </row>
    <row r="566" spans="2:2" s="1015" customFormat="1">
      <c r="B566" s="1014"/>
    </row>
    <row r="567" spans="2:2" s="1015" customFormat="1">
      <c r="B567" s="1014"/>
    </row>
    <row r="568" spans="2:2" s="1015" customFormat="1">
      <c r="B568" s="1014"/>
    </row>
    <row r="569" spans="2:2" s="1015" customFormat="1">
      <c r="B569" s="1014"/>
    </row>
    <row r="570" spans="2:2" s="1015" customFormat="1">
      <c r="B570" s="1014"/>
    </row>
    <row r="571" spans="2:2" s="1015" customFormat="1">
      <c r="B571" s="1014"/>
    </row>
    <row r="572" spans="2:2" s="1015" customFormat="1">
      <c r="B572" s="1014"/>
    </row>
    <row r="573" spans="2:2" s="1015" customFormat="1">
      <c r="B573" s="1014"/>
    </row>
    <row r="574" spans="2:2" s="1015" customFormat="1">
      <c r="B574" s="1014"/>
    </row>
    <row r="575" spans="2:2" s="1015" customFormat="1">
      <c r="B575" s="1014"/>
    </row>
    <row r="576" spans="2:2" s="1015" customFormat="1">
      <c r="B576" s="1014"/>
    </row>
    <row r="577" spans="2:2" s="1015" customFormat="1">
      <c r="B577" s="1014"/>
    </row>
    <row r="578" spans="2:2" s="1015" customFormat="1">
      <c r="B578" s="1014"/>
    </row>
    <row r="579" spans="2:2" s="1015" customFormat="1">
      <c r="B579" s="1014"/>
    </row>
    <row r="580" spans="2:2" s="1015" customFormat="1">
      <c r="B580" s="1014"/>
    </row>
    <row r="581" spans="2:2" s="1015" customFormat="1">
      <c r="B581" s="1014"/>
    </row>
    <row r="582" spans="2:2" s="1015" customFormat="1">
      <c r="B582" s="1014"/>
    </row>
    <row r="583" spans="2:2" s="1015" customFormat="1">
      <c r="B583" s="1014"/>
    </row>
    <row r="584" spans="2:2" s="1015" customFormat="1">
      <c r="B584" s="1014"/>
    </row>
    <row r="585" spans="2:2" s="1015" customFormat="1">
      <c r="B585" s="1014"/>
    </row>
    <row r="586" spans="2:2" s="1015" customFormat="1">
      <c r="B586" s="1014"/>
    </row>
    <row r="587" spans="2:2" s="1015" customFormat="1">
      <c r="B587" s="1014"/>
    </row>
    <row r="588" spans="2:2" s="1015" customFormat="1">
      <c r="B588" s="1014"/>
    </row>
    <row r="589" spans="2:2" s="1015" customFormat="1">
      <c r="B589" s="1014"/>
    </row>
    <row r="590" spans="2:2" s="1015" customFormat="1">
      <c r="B590" s="1014"/>
    </row>
    <row r="591" spans="2:2" s="1015" customFormat="1">
      <c r="B591" s="1014"/>
    </row>
    <row r="592" spans="2:2" s="1015" customFormat="1">
      <c r="B592" s="1014"/>
    </row>
    <row r="593" spans="2:2" s="1015" customFormat="1">
      <c r="B593" s="1014"/>
    </row>
    <row r="594" spans="2:2" s="1015" customFormat="1">
      <c r="B594" s="1014"/>
    </row>
    <row r="595" spans="2:2" s="1015" customFormat="1">
      <c r="B595" s="1014"/>
    </row>
    <row r="596" spans="2:2" s="1015" customFormat="1">
      <c r="B596" s="1014"/>
    </row>
    <row r="597" spans="2:2" s="1015" customFormat="1">
      <c r="B597" s="1014"/>
    </row>
    <row r="598" spans="2:2" s="1015" customFormat="1">
      <c r="B598" s="1014"/>
    </row>
    <row r="599" spans="2:2" s="1015" customFormat="1">
      <c r="B599" s="1014"/>
    </row>
    <row r="600" spans="2:2" s="1015" customFormat="1">
      <c r="B600" s="1014"/>
    </row>
    <row r="601" spans="2:2" s="1015" customFormat="1">
      <c r="B601" s="1014"/>
    </row>
    <row r="602" spans="2:2" s="1015" customFormat="1">
      <c r="B602" s="1014"/>
    </row>
    <row r="603" spans="2:2" s="1015" customFormat="1">
      <c r="B603" s="1014"/>
    </row>
    <row r="604" spans="2:2" s="1015" customFormat="1">
      <c r="B604" s="1014"/>
    </row>
    <row r="605" spans="2:2" s="1015" customFormat="1">
      <c r="B605" s="1014"/>
    </row>
    <row r="606" spans="2:2" s="1015" customFormat="1">
      <c r="B606" s="1014"/>
    </row>
    <row r="607" spans="2:2" s="1015" customFormat="1">
      <c r="B607" s="1014"/>
    </row>
    <row r="608" spans="2:2" s="1015" customFormat="1">
      <c r="B608" s="1014"/>
    </row>
    <row r="609" spans="2:2" s="1015" customFormat="1">
      <c r="B609" s="1014"/>
    </row>
    <row r="610" spans="2:2" s="1015" customFormat="1">
      <c r="B610" s="1014"/>
    </row>
    <row r="611" spans="2:2" s="1015" customFormat="1">
      <c r="B611" s="1014"/>
    </row>
    <row r="612" spans="2:2" s="1015" customFormat="1">
      <c r="B612" s="1014"/>
    </row>
    <row r="613" spans="2:2" s="1015" customFormat="1">
      <c r="B613" s="1014"/>
    </row>
    <row r="614" spans="2:2" s="1015" customFormat="1">
      <c r="B614" s="1014"/>
    </row>
    <row r="615" spans="2:2" s="1015" customFormat="1">
      <c r="B615" s="1014"/>
    </row>
    <row r="616" spans="2:2" s="1015" customFormat="1">
      <c r="B616" s="1014"/>
    </row>
    <row r="617" spans="2:2" s="1015" customFormat="1">
      <c r="B617" s="1014"/>
    </row>
    <row r="618" spans="2:2" s="1015" customFormat="1">
      <c r="B618" s="1014"/>
    </row>
    <row r="619" spans="2:2" s="1015" customFormat="1">
      <c r="B619" s="1014"/>
    </row>
    <row r="620" spans="2:2" s="1015" customFormat="1">
      <c r="B620" s="1014"/>
    </row>
    <row r="621" spans="2:2" s="1015" customFormat="1">
      <c r="B621" s="1014"/>
    </row>
    <row r="622" spans="2:2" s="1015" customFormat="1">
      <c r="B622" s="1014"/>
    </row>
    <row r="623" spans="2:2" s="1015" customFormat="1">
      <c r="B623" s="1014"/>
    </row>
    <row r="624" spans="2:2" s="1015" customFormat="1">
      <c r="B624" s="1014"/>
    </row>
    <row r="625" spans="2:2" s="1015" customFormat="1">
      <c r="B625" s="1014"/>
    </row>
    <row r="626" spans="2:2" s="1015" customFormat="1">
      <c r="B626" s="1014"/>
    </row>
    <row r="627" spans="2:2" s="1015" customFormat="1">
      <c r="B627" s="1014"/>
    </row>
    <row r="628" spans="2:2" s="1015" customFormat="1">
      <c r="B628" s="1014"/>
    </row>
    <row r="629" spans="2:2" s="1015" customFormat="1">
      <c r="B629" s="1014"/>
    </row>
    <row r="630" spans="2:2" s="1015" customFormat="1">
      <c r="B630" s="1014"/>
    </row>
    <row r="631" spans="2:2" s="1015" customFormat="1">
      <c r="B631" s="1014"/>
    </row>
    <row r="632" spans="2:2" s="1015" customFormat="1">
      <c r="B632" s="1014"/>
    </row>
    <row r="633" spans="2:2" s="1015" customFormat="1">
      <c r="B633" s="1014"/>
    </row>
    <row r="634" spans="2:2" s="1015" customFormat="1">
      <c r="B634" s="1014"/>
    </row>
    <row r="635" spans="2:2" s="1015" customFormat="1">
      <c r="B635" s="1014"/>
    </row>
    <row r="636" spans="2:2" s="1015" customFormat="1">
      <c r="B636" s="1014"/>
    </row>
    <row r="637" spans="2:2" s="1015" customFormat="1">
      <c r="B637" s="1014"/>
    </row>
    <row r="638" spans="2:2" s="1015" customFormat="1">
      <c r="B638" s="1014"/>
    </row>
    <row r="639" spans="2:2" s="1015" customFormat="1">
      <c r="B639" s="1014"/>
    </row>
    <row r="640" spans="2:2" s="1015" customFormat="1">
      <c r="B640" s="1014"/>
    </row>
    <row r="641" spans="2:2" s="1015" customFormat="1">
      <c r="B641" s="1014"/>
    </row>
    <row r="642" spans="2:2" s="1015" customFormat="1">
      <c r="B642" s="1014"/>
    </row>
    <row r="643" spans="2:2" s="1015" customFormat="1">
      <c r="B643" s="1014"/>
    </row>
    <row r="644" spans="2:2" s="1015" customFormat="1">
      <c r="B644" s="1014"/>
    </row>
    <row r="645" spans="2:2" s="1015" customFormat="1">
      <c r="B645" s="1014"/>
    </row>
    <row r="646" spans="2:2" s="1015" customFormat="1">
      <c r="B646" s="1014"/>
    </row>
    <row r="647" spans="2:2" s="1015" customFormat="1">
      <c r="B647" s="1014"/>
    </row>
    <row r="648" spans="2:2" s="1015" customFormat="1">
      <c r="B648" s="1014"/>
    </row>
    <row r="649" spans="2:2" s="1015" customFormat="1">
      <c r="B649" s="1014"/>
    </row>
    <row r="650" spans="2:2" s="1015" customFormat="1">
      <c r="B650" s="1014"/>
    </row>
    <row r="651" spans="2:2" s="1015" customFormat="1">
      <c r="B651" s="1014"/>
    </row>
    <row r="652" spans="2:2" s="1015" customFormat="1">
      <c r="B652" s="1014"/>
    </row>
    <row r="653" spans="2:2" s="1015" customFormat="1">
      <c r="B653" s="1014"/>
    </row>
    <row r="654" spans="2:2" s="1015" customFormat="1">
      <c r="B654" s="1014"/>
    </row>
    <row r="655" spans="2:2" s="1015" customFormat="1">
      <c r="B655" s="1014"/>
    </row>
    <row r="656" spans="2:2" s="1015" customFormat="1">
      <c r="B656" s="1014"/>
    </row>
    <row r="657" spans="2:2" s="1015" customFormat="1">
      <c r="B657" s="1014"/>
    </row>
    <row r="658" spans="2:2" s="1015" customFormat="1">
      <c r="B658" s="1014"/>
    </row>
    <row r="659" spans="2:2" s="1015" customFormat="1">
      <c r="B659" s="1014"/>
    </row>
    <row r="660" spans="2:2" s="1015" customFormat="1">
      <c r="B660" s="1014"/>
    </row>
    <row r="661" spans="2:2" s="1015" customFormat="1">
      <c r="B661" s="1014"/>
    </row>
    <row r="662" spans="2:2" s="1015" customFormat="1">
      <c r="B662" s="1014"/>
    </row>
    <row r="663" spans="2:2" s="1015" customFormat="1">
      <c r="B663" s="1014"/>
    </row>
    <row r="664" spans="2:2" s="1015" customFormat="1">
      <c r="B664" s="1014"/>
    </row>
    <row r="665" spans="2:2" s="1015" customFormat="1">
      <c r="B665" s="1014"/>
    </row>
    <row r="666" spans="2:2" s="1015" customFormat="1">
      <c r="B666" s="1014"/>
    </row>
    <row r="667" spans="2:2" s="1015" customFormat="1">
      <c r="B667" s="1014"/>
    </row>
    <row r="668" spans="2:2" s="1015" customFormat="1">
      <c r="B668" s="1014"/>
    </row>
  </sheetData>
  <sheetProtection algorithmName="SHA-512" hashValue="9jiUFi7H9o8mYjegPEPqtPGY/YhJK4L1xNc0Idl2meYfGG5J9vK628+PTXQEhiORPDz/VHY6BLzRY5aiysxq0g==" saltValue="u038H6V9Z8TC62OuSZedbA==" spinCount="100000" sheet="1" objects="1" scenarios="1"/>
  <mergeCells count="2">
    <mergeCell ref="D5:G7"/>
    <mergeCell ref="E12:F12"/>
  </mergeCells>
  <hyperlinks>
    <hyperlink ref="F14" location="'Bank Details'!A1" tooltip="Click on the sheet name to go to the respective sheet!!" display="Bank Details"/>
    <hyperlink ref="F19" location="'C5. Capital Instruments'!Print_Area" display="C5. Capital Instruments"/>
    <hyperlink ref="F17" location="'C3. Regulatory Adjustments'!Print_Area" display="C3. Regulatory Adjustments"/>
    <hyperlink ref="F25" location="'CR6.CRWA Past Due Receivables'!Print_Area" display="CR6. CRWA for Past Due Receivables"/>
    <hyperlink ref="F26" location="'CR7.Off BS Exposures'!Print_Area" display="CR7. Off Balance Sheet Exposures"/>
    <hyperlink ref="F28" location="'MR2. S&amp;G Risk Capital'!A1" display="MR2. S&amp;G Risk Capital Charge for Equity"/>
    <hyperlink ref="F29" location="'MR3. SpecRisk Charge Sukuk'!A1" display="MR3. Specific Risk Charge for Sukuk"/>
    <hyperlink ref="F30" location="'MR4. GenRisk Charge Sukuk'!A1" display="MR4. General Risk Charge for Sukuk"/>
    <hyperlink ref="F31" location="'MR5. FX Risk Chagre'!A1" display="MR5. Forex Risk Charge"/>
    <hyperlink ref="F32" location="'MR6. Comodities using MLA or SA'!A1" display="MR6. Commodities Risk Using MLA or SA"/>
    <hyperlink ref="F33" location="'MR7. Inventory Risk'!A1" display="MR7. Inventory Risk Charge"/>
    <hyperlink ref="F34" location="'OR1. Basic Indicator Approach'!A1" display="OR1. Operational Risk- Basic Indicator Approach (BIA)"/>
    <hyperlink ref="F35" location="'OR2. Standard Approach'!A1" display="OR2. Operational Risk - The Standard Approach (TSA)"/>
    <hyperlink ref="F18" location="'C4. MI&amp;CI'!Print_Area" display="C4. Minority Interest  "/>
    <hyperlink ref="F15" location="'C1. CAR Summary'!A1" tooltip="Click on the sheet name to go to the respective sheet!!" display="C1. CAR Summary"/>
    <hyperlink ref="F20" location="'CR1. Summary'!Print_Area" display="CR1. Credit Risk Summary"/>
    <hyperlink ref="F21" location="'CR2.CRWA IndvClaim'!Print_Area" display="CR2. CRWA for Individual Claims based on ECA"/>
    <hyperlink ref="F22" location="'CR4.CRWA PSInvst'!Print_Area" display="CR3. CRWA for Profit Sharing Investments"/>
    <hyperlink ref="F36" location="'OR3. Alternative Standard Appro'!A1" display="OR3. Alternative Standard Approach (ASA)"/>
    <hyperlink ref="F16" location="Index!A1" display="C2. Eligible Capital Components"/>
    <hyperlink ref="F24" location="'CR5.CRWA Exp. Pref. Risk Weight'!Print_Area" display="CR5. CRWA with Pref. Risk Weights"/>
    <hyperlink ref="F27" location="'MR1. Summary'!A1" display="MR1. Market Risk Summary"/>
    <hyperlink ref="F23" location="'CR4.CRWA PSInvst'!Print_Area" display="CR4. CRWA for Profit Sharing Investments"/>
  </hyperlinks>
  <pageMargins left="0.9055118110236221" right="0.23622047244094491" top="0.31496062992125984" bottom="0.74803149606299213" header="0.31496062992125984" footer="0.31496062992125984"/>
  <pageSetup paperSize="9" scale="9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E26"/>
  <sheetViews>
    <sheetView topLeftCell="T1253" workbookViewId="0">
      <selection activeCell="V1256" sqref="V1256"/>
    </sheetView>
  </sheetViews>
  <sheetFormatPr defaultRowHeight="15"/>
  <cols>
    <col min="1" max="1" width="0" hidden="1" customWidth="1"/>
    <col min="2" max="2" width="14.7109375" hidden="1" customWidth="1"/>
    <col min="3" max="3" width="24" hidden="1" customWidth="1"/>
    <col min="4" max="4" width="22.42578125" hidden="1" customWidth="1"/>
    <col min="5" max="5" width="24.42578125" hidden="1" customWidth="1"/>
    <col min="6" max="6" width="22.28515625" hidden="1" customWidth="1"/>
    <col min="7" max="7" width="23.7109375" hidden="1" customWidth="1"/>
    <col min="8" max="19" width="0" hidden="1" customWidth="1"/>
    <col min="20" max="161" width="8.7109375" style="224"/>
  </cols>
  <sheetData>
    <row r="1" spans="1:8">
      <c r="A1" s="211"/>
      <c r="B1" s="211"/>
      <c r="C1" s="211"/>
      <c r="D1" s="211"/>
      <c r="E1" s="211"/>
      <c r="F1" s="211"/>
      <c r="G1" s="211"/>
      <c r="H1" s="211"/>
    </row>
    <row r="2" spans="1:8" ht="20.25">
      <c r="B2" s="1758" t="s">
        <v>3</v>
      </c>
      <c r="C2" s="1758"/>
      <c r="D2" s="1758"/>
      <c r="E2" s="1758"/>
      <c r="F2" s="1758"/>
      <c r="G2" s="1758"/>
      <c r="H2" s="599"/>
    </row>
    <row r="3" spans="1:8" ht="19.899999999999999" customHeight="1">
      <c r="B3" s="1759" t="s">
        <v>585</v>
      </c>
      <c r="C3" s="1759"/>
      <c r="D3" s="1759"/>
      <c r="E3" s="1759"/>
      <c r="F3" s="1759"/>
      <c r="G3" s="1759"/>
      <c r="H3" s="600"/>
    </row>
    <row r="4" spans="1:8">
      <c r="A4" s="211"/>
      <c r="B4" s="211"/>
      <c r="C4" s="211"/>
      <c r="D4" s="211"/>
      <c r="E4" s="211"/>
      <c r="F4" s="211"/>
      <c r="G4" s="211"/>
      <c r="H4" s="211"/>
    </row>
    <row r="5" spans="1:8">
      <c r="A5" s="211"/>
      <c r="B5" s="211"/>
      <c r="C5" s="211"/>
      <c r="D5" s="211"/>
      <c r="E5" s="211"/>
      <c r="F5" s="211"/>
      <c r="G5" s="211"/>
      <c r="H5" s="211"/>
    </row>
    <row r="6" spans="1:8" ht="15.75" thickBot="1">
      <c r="A6" s="211"/>
      <c r="B6" s="211"/>
      <c r="C6" s="211"/>
      <c r="D6" s="211"/>
      <c r="E6" s="211"/>
      <c r="F6" s="211"/>
      <c r="G6" s="211"/>
      <c r="H6" s="211"/>
    </row>
    <row r="7" spans="1:8" ht="75.75" thickBot="1">
      <c r="A7" s="212"/>
      <c r="B7" s="644" t="s">
        <v>224</v>
      </c>
      <c r="C7" s="645" t="s">
        <v>225</v>
      </c>
      <c r="D7" s="645" t="s">
        <v>226</v>
      </c>
      <c r="E7" s="645" t="s">
        <v>227</v>
      </c>
      <c r="F7" s="645" t="s">
        <v>228</v>
      </c>
      <c r="G7" s="646" t="s">
        <v>229</v>
      </c>
      <c r="H7" s="212"/>
    </row>
    <row r="8" spans="1:8">
      <c r="A8" s="212"/>
      <c r="B8" s="213"/>
      <c r="C8" s="214">
        <v>0.02</v>
      </c>
      <c r="D8" s="215">
        <v>20000</v>
      </c>
      <c r="E8" s="215">
        <v>2000</v>
      </c>
      <c r="F8" s="216">
        <f>IF(AND(ISNUMBER(D8),ISNUMBER(E8)),D8+E8,"")</f>
        <v>22000</v>
      </c>
      <c r="G8" s="217">
        <f>IF(AND(ISNUMBER(C8),ISNUMBER(F8),ISNUMBER(F$20)),C8*F8/F$20,"")</f>
        <v>0.02</v>
      </c>
      <c r="H8" s="212"/>
    </row>
    <row r="9" spans="1:8">
      <c r="A9" s="212"/>
      <c r="B9" s="647"/>
      <c r="C9" s="648"/>
      <c r="D9" s="649"/>
      <c r="E9" s="649"/>
      <c r="F9" s="218" t="str">
        <f t="shared" ref="F9:F19" si="0">IF(AND(ISNUMBER(D9),ISNUMBER(E9)),D9+E9,"")</f>
        <v/>
      </c>
      <c r="G9" s="219" t="str">
        <f t="shared" ref="G9:G18" si="1">IF(AND(ISNUMBER(C9),ISNUMBER(F9),ISNUMBER(F$20)),C9*F9/F$20,"")</f>
        <v/>
      </c>
      <c r="H9" s="212"/>
    </row>
    <row r="10" spans="1:8">
      <c r="A10" s="212"/>
      <c r="B10" s="647"/>
      <c r="C10" s="648"/>
      <c r="D10" s="649"/>
      <c r="E10" s="649"/>
      <c r="F10" s="218" t="str">
        <f t="shared" si="0"/>
        <v/>
      </c>
      <c r="G10" s="219" t="str">
        <f t="shared" si="1"/>
        <v/>
      </c>
      <c r="H10" s="212"/>
    </row>
    <row r="11" spans="1:8">
      <c r="A11" s="212"/>
      <c r="B11" s="647"/>
      <c r="C11" s="648"/>
      <c r="D11" s="649"/>
      <c r="E11" s="649"/>
      <c r="F11" s="218" t="str">
        <f t="shared" si="0"/>
        <v/>
      </c>
      <c r="G11" s="219" t="str">
        <f t="shared" si="1"/>
        <v/>
      </c>
      <c r="H11" s="212"/>
    </row>
    <row r="12" spans="1:8">
      <c r="A12" s="212"/>
      <c r="B12" s="647"/>
      <c r="C12" s="648"/>
      <c r="D12" s="649"/>
      <c r="E12" s="649"/>
      <c r="F12" s="218" t="str">
        <f t="shared" si="0"/>
        <v/>
      </c>
      <c r="G12" s="219" t="str">
        <f t="shared" si="1"/>
        <v/>
      </c>
      <c r="H12" s="212"/>
    </row>
    <row r="13" spans="1:8">
      <c r="A13" s="212"/>
      <c r="B13" s="647"/>
      <c r="C13" s="648"/>
      <c r="D13" s="649"/>
      <c r="E13" s="649"/>
      <c r="F13" s="218" t="str">
        <f t="shared" si="0"/>
        <v/>
      </c>
      <c r="G13" s="219" t="str">
        <f t="shared" si="1"/>
        <v/>
      </c>
      <c r="H13" s="212"/>
    </row>
    <row r="14" spans="1:8">
      <c r="A14" s="212"/>
      <c r="B14" s="647"/>
      <c r="C14" s="648"/>
      <c r="D14" s="649"/>
      <c r="E14" s="649"/>
      <c r="F14" s="218" t="str">
        <f t="shared" si="0"/>
        <v/>
      </c>
      <c r="G14" s="219" t="str">
        <f t="shared" si="1"/>
        <v/>
      </c>
      <c r="H14" s="212"/>
    </row>
    <row r="15" spans="1:8">
      <c r="A15" s="212"/>
      <c r="B15" s="647"/>
      <c r="C15" s="648"/>
      <c r="D15" s="649"/>
      <c r="E15" s="649"/>
      <c r="F15" s="218" t="str">
        <f t="shared" si="0"/>
        <v/>
      </c>
      <c r="G15" s="219" t="str">
        <f t="shared" si="1"/>
        <v/>
      </c>
      <c r="H15" s="212"/>
    </row>
    <row r="16" spans="1:8">
      <c r="A16" s="212"/>
      <c r="B16" s="647"/>
      <c r="C16" s="648"/>
      <c r="D16" s="649"/>
      <c r="E16" s="649"/>
      <c r="F16" s="218" t="str">
        <f t="shared" si="0"/>
        <v/>
      </c>
      <c r="G16" s="219" t="str">
        <f t="shared" si="1"/>
        <v/>
      </c>
      <c r="H16" s="212"/>
    </row>
    <row r="17" spans="1:8">
      <c r="A17" s="212"/>
      <c r="B17" s="647"/>
      <c r="C17" s="648"/>
      <c r="D17" s="649"/>
      <c r="E17" s="649"/>
      <c r="F17" s="218" t="str">
        <f t="shared" si="0"/>
        <v/>
      </c>
      <c r="G17" s="219" t="str">
        <f t="shared" si="1"/>
        <v/>
      </c>
      <c r="H17" s="212"/>
    </row>
    <row r="18" spans="1:8">
      <c r="A18" s="212"/>
      <c r="B18" s="647"/>
      <c r="C18" s="648"/>
      <c r="D18" s="649"/>
      <c r="E18" s="649"/>
      <c r="F18" s="218" t="str">
        <f t="shared" si="0"/>
        <v/>
      </c>
      <c r="G18" s="219" t="str">
        <f t="shared" si="1"/>
        <v/>
      </c>
      <c r="H18" s="212"/>
    </row>
    <row r="19" spans="1:8" ht="15.75" thickBot="1">
      <c r="A19" s="212"/>
      <c r="B19" s="650"/>
      <c r="C19" s="651"/>
      <c r="D19" s="652"/>
      <c r="E19" s="652"/>
      <c r="F19" s="220" t="str">
        <f t="shared" si="0"/>
        <v/>
      </c>
      <c r="G19" s="221" t="str">
        <f>IF(AND(ISNUMBER(C19),ISNUMBER(F19),ISNUMBER(F$20)),C19*F19/F$20,"")</f>
        <v/>
      </c>
      <c r="H19" s="212"/>
    </row>
    <row r="20" spans="1:8" ht="15.75" thickBot="1">
      <c r="A20" s="212"/>
      <c r="B20" s="1754" t="s">
        <v>230</v>
      </c>
      <c r="C20" s="1755"/>
      <c r="D20" s="1755"/>
      <c r="E20" s="1756"/>
      <c r="F20" s="222">
        <f>IF(ISNUMBER(F8),SUM(F8:F19),"")</f>
        <v>22000</v>
      </c>
      <c r="G20" s="223">
        <f>IF(ISNUMBER(G8),SUM(G8:G19),"")</f>
        <v>0.02</v>
      </c>
      <c r="H20" s="212"/>
    </row>
    <row r="21" spans="1:8">
      <c r="A21" s="212"/>
      <c r="B21" s="224"/>
      <c r="C21" s="224"/>
      <c r="D21" s="224"/>
      <c r="E21" s="224"/>
      <c r="F21" s="224"/>
      <c r="G21" s="225"/>
      <c r="H21" s="212"/>
    </row>
    <row r="22" spans="1:8">
      <c r="A22" s="212"/>
      <c r="B22" s="226" t="s">
        <v>231</v>
      </c>
      <c r="C22" s="227"/>
      <c r="D22" s="227"/>
      <c r="E22" s="227"/>
      <c r="F22" s="212"/>
      <c r="G22" s="225"/>
      <c r="H22" s="212"/>
    </row>
    <row r="23" spans="1:8">
      <c r="A23" s="212"/>
      <c r="B23" s="1757" t="s">
        <v>232</v>
      </c>
      <c r="C23" s="1757"/>
      <c r="D23" s="1757"/>
      <c r="E23" s="1757"/>
      <c r="F23" s="1757"/>
      <c r="G23" s="1757"/>
      <c r="H23" s="212"/>
    </row>
    <row r="24" spans="1:8">
      <c r="A24" s="212"/>
      <c r="B24" s="228" t="s">
        <v>233</v>
      </c>
      <c r="C24" s="212"/>
      <c r="D24" s="212"/>
      <c r="E24" s="212"/>
      <c r="F24" s="212"/>
      <c r="G24" s="212"/>
      <c r="H24" s="212"/>
    </row>
    <row r="26" spans="1:8" ht="15.75">
      <c r="G26" s="852" t="s">
        <v>245</v>
      </c>
    </row>
  </sheetData>
  <sheetProtection algorithmName="SHA-512" hashValue="puYeNXNHgZ3BOntrQoEWrPtAsByOOnSgDUUnzXXfR+SvMJIKW8XY6vRKdBvZnJNfzUkbib35JOMDypTmpyX1Zg==" saltValue="46B7Ffns4Vn09cun+W0DzQ==" spinCount="100000" sheet="1" objects="1" scenarios="1"/>
  <mergeCells count="4">
    <mergeCell ref="B20:E20"/>
    <mergeCell ref="B23:G23"/>
    <mergeCell ref="B2:G2"/>
    <mergeCell ref="B3:G3"/>
  </mergeCells>
  <hyperlinks>
    <hyperlink ref="G26" location="Index!A1" display="Return to Index"/>
  </hyperlinks>
  <pageMargins left="0.23622047244094491" right="0.23622047244094491" top="0.74803149606299213" bottom="0.74803149606299213" header="0.31496062992125984" footer="0.31496062992125984"/>
  <pageSetup paperSize="9"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X1251"/>
  <sheetViews>
    <sheetView topLeftCell="A4" workbookViewId="0">
      <selection activeCell="A10" sqref="A10"/>
    </sheetView>
  </sheetViews>
  <sheetFormatPr defaultRowHeight="15"/>
  <cols>
    <col min="1" max="1" width="11.7109375" style="224" customWidth="1"/>
    <col min="2" max="2" width="11.28515625" customWidth="1"/>
    <col min="7" max="7" width="14.5703125" customWidth="1"/>
    <col min="8" max="8" width="13.7109375" customWidth="1"/>
    <col min="9" max="9" width="12.28515625" customWidth="1"/>
    <col min="10" max="10" width="8.7109375" customWidth="1"/>
    <col min="11" max="11" width="20.28515625" customWidth="1"/>
    <col min="12" max="12" width="12.42578125" style="224" customWidth="1"/>
    <col min="13" max="128" width="8.7109375" style="224"/>
  </cols>
  <sheetData>
    <row r="1" spans="1:128" s="224" customFormat="1" ht="15.75" thickBot="1">
      <c r="B1" s="1108"/>
    </row>
    <row r="2" spans="1:128" s="235" customFormat="1" ht="18" customHeight="1">
      <c r="A2" s="1110"/>
      <c r="B2" s="242"/>
      <c r="C2" s="1760" t="s">
        <v>565</v>
      </c>
      <c r="D2" s="1761"/>
      <c r="E2" s="1761"/>
      <c r="F2" s="1761"/>
      <c r="G2" s="1761"/>
      <c r="H2" s="1761"/>
      <c r="I2" s="1761"/>
      <c r="J2" s="1761"/>
      <c r="K2" s="1762"/>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1110"/>
      <c r="BK2" s="1110"/>
      <c r="BL2" s="1110"/>
      <c r="BM2" s="1110"/>
      <c r="BN2" s="1110"/>
      <c r="BO2" s="1110"/>
      <c r="BP2" s="1110"/>
      <c r="BQ2" s="1110"/>
      <c r="BR2" s="1110"/>
      <c r="BS2" s="1110"/>
      <c r="BT2" s="1110"/>
      <c r="BU2" s="1110"/>
      <c r="BV2" s="1110"/>
      <c r="BW2" s="1110"/>
      <c r="BX2" s="1110"/>
      <c r="BY2" s="1110"/>
      <c r="BZ2" s="1110"/>
      <c r="CA2" s="1110"/>
      <c r="CB2" s="1110"/>
      <c r="CC2" s="1110"/>
      <c r="CD2" s="1110"/>
      <c r="CE2" s="1110"/>
      <c r="CF2" s="1110"/>
      <c r="CG2" s="1110"/>
      <c r="CH2" s="1110"/>
      <c r="CI2" s="1110"/>
      <c r="CJ2" s="1110"/>
      <c r="CK2" s="1110"/>
      <c r="CL2" s="1110"/>
      <c r="CM2" s="1110"/>
      <c r="CN2" s="1110"/>
      <c r="CO2" s="1110"/>
      <c r="CP2" s="1110"/>
      <c r="CQ2" s="1110"/>
      <c r="CR2" s="1110"/>
      <c r="CS2" s="1110"/>
      <c r="CT2" s="1110"/>
      <c r="CU2" s="1110"/>
      <c r="CV2" s="1110"/>
      <c r="CW2" s="1110"/>
      <c r="CX2" s="1110"/>
      <c r="CY2" s="1110"/>
      <c r="CZ2" s="1110"/>
      <c r="DA2" s="1110"/>
      <c r="DB2" s="1110"/>
      <c r="DC2" s="1110"/>
      <c r="DD2" s="1110"/>
      <c r="DE2" s="1110"/>
      <c r="DF2" s="1110"/>
      <c r="DG2" s="1110"/>
      <c r="DH2" s="1110"/>
      <c r="DI2" s="1110"/>
      <c r="DJ2" s="1110"/>
      <c r="DK2" s="1110"/>
      <c r="DL2" s="1110"/>
      <c r="DM2" s="1110"/>
      <c r="DN2" s="1110"/>
      <c r="DO2" s="1110"/>
      <c r="DP2" s="1110"/>
      <c r="DQ2" s="1110"/>
      <c r="DR2" s="1110"/>
      <c r="DS2" s="1110"/>
      <c r="DT2" s="1110"/>
      <c r="DU2" s="1110"/>
      <c r="DV2" s="1110"/>
      <c r="DW2" s="1110"/>
      <c r="DX2" s="1110"/>
    </row>
    <row r="3" spans="1:128" ht="15" customHeight="1" thickBot="1">
      <c r="B3" s="737"/>
      <c r="C3" s="770"/>
      <c r="D3" s="771"/>
      <c r="E3" s="771"/>
      <c r="F3" s="771"/>
      <c r="G3" s="772"/>
      <c r="H3" s="772"/>
      <c r="I3" s="772"/>
      <c r="J3" s="772"/>
      <c r="K3" s="773"/>
      <c r="L3" s="1111"/>
    </row>
    <row r="4" spans="1:128" s="224" customFormat="1" ht="15.75" thickBot="1">
      <c r="B4" s="1112"/>
      <c r="C4" s="1112"/>
      <c r="D4" s="1112"/>
      <c r="E4" s="1112"/>
      <c r="F4" s="1112"/>
      <c r="G4" s="1112"/>
      <c r="H4" s="1113"/>
      <c r="I4" s="1113"/>
      <c r="J4" s="1113"/>
      <c r="K4" s="1111"/>
      <c r="L4" s="1111"/>
    </row>
    <row r="5" spans="1:128" s="238" customFormat="1" ht="15.75" customHeight="1">
      <c r="A5" s="1114"/>
      <c r="B5" s="1763" t="s">
        <v>247</v>
      </c>
      <c r="C5" s="1772" t="s">
        <v>248</v>
      </c>
      <c r="D5" s="1773"/>
      <c r="E5" s="1773"/>
      <c r="F5" s="1773"/>
      <c r="G5" s="1774"/>
      <c r="H5" s="1763" t="s">
        <v>249</v>
      </c>
      <c r="I5" s="1765" t="s">
        <v>250</v>
      </c>
      <c r="J5" s="1767" t="s">
        <v>237</v>
      </c>
      <c r="K5" s="1769" t="s">
        <v>251</v>
      </c>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c r="AL5" s="1114"/>
      <c r="AM5" s="1114"/>
      <c r="AN5" s="1114"/>
      <c r="AO5" s="1114"/>
      <c r="AP5" s="1114"/>
      <c r="AQ5" s="1114"/>
      <c r="AR5" s="1114"/>
      <c r="AS5" s="1114"/>
      <c r="AT5" s="1114"/>
      <c r="AU5" s="1114"/>
      <c r="AV5" s="1114"/>
      <c r="AW5" s="1114"/>
      <c r="AX5" s="1114"/>
      <c r="AY5" s="1114"/>
      <c r="AZ5" s="1114"/>
      <c r="BA5" s="1114"/>
      <c r="BB5" s="1114"/>
      <c r="BC5" s="1114"/>
      <c r="BD5" s="1114"/>
      <c r="BE5" s="1114"/>
      <c r="BF5" s="1114"/>
      <c r="BG5" s="1114"/>
      <c r="BH5" s="1114"/>
      <c r="BI5" s="1114"/>
      <c r="BJ5" s="1114"/>
      <c r="BK5" s="1114"/>
      <c r="BL5" s="1114"/>
      <c r="BM5" s="1114"/>
      <c r="BN5" s="1114"/>
      <c r="BO5" s="1114"/>
      <c r="BP5" s="1114"/>
      <c r="BQ5" s="1114"/>
      <c r="BR5" s="1114"/>
      <c r="BS5" s="1114"/>
      <c r="BT5" s="1114"/>
      <c r="BU5" s="1114"/>
      <c r="BV5" s="1114"/>
      <c r="BW5" s="1114"/>
      <c r="BX5" s="1114"/>
      <c r="BY5" s="1114"/>
      <c r="BZ5" s="1114"/>
      <c r="CA5" s="1114"/>
      <c r="CB5" s="1114"/>
      <c r="CC5" s="1114"/>
      <c r="CD5" s="1114"/>
      <c r="CE5" s="1114"/>
      <c r="CF5" s="1114"/>
      <c r="CG5" s="1114"/>
      <c r="CH5" s="1114"/>
      <c r="CI5" s="1114"/>
      <c r="CJ5" s="1114"/>
      <c r="CK5" s="1114"/>
      <c r="CL5" s="1114"/>
      <c r="CM5" s="1114"/>
      <c r="CN5" s="1114"/>
      <c r="CO5" s="1114"/>
      <c r="CP5" s="1114"/>
      <c r="CQ5" s="1114"/>
      <c r="CR5" s="1114"/>
      <c r="CS5" s="1114"/>
      <c r="CT5" s="1114"/>
      <c r="CU5" s="1114"/>
      <c r="CV5" s="1114"/>
      <c r="CW5" s="1114"/>
      <c r="CX5" s="1114"/>
      <c r="CY5" s="1114"/>
      <c r="CZ5" s="1114"/>
      <c r="DA5" s="1114"/>
      <c r="DB5" s="1114"/>
      <c r="DC5" s="1114"/>
      <c r="DD5" s="1114"/>
      <c r="DE5" s="1114"/>
      <c r="DF5" s="1114"/>
      <c r="DG5" s="1114"/>
      <c r="DH5" s="1114"/>
      <c r="DI5" s="1114"/>
      <c r="DJ5" s="1114"/>
      <c r="DK5" s="1114"/>
      <c r="DL5" s="1114"/>
      <c r="DM5" s="1114"/>
      <c r="DN5" s="1114"/>
      <c r="DO5" s="1114"/>
      <c r="DP5" s="1114"/>
      <c r="DQ5" s="1114"/>
      <c r="DR5" s="1114"/>
      <c r="DS5" s="1114"/>
      <c r="DT5" s="1114"/>
      <c r="DU5" s="1114"/>
      <c r="DV5" s="1114"/>
      <c r="DW5" s="1114"/>
      <c r="DX5" s="1114"/>
    </row>
    <row r="6" spans="1:128" s="238" customFormat="1" ht="48" customHeight="1" thickBot="1">
      <c r="A6" s="1114"/>
      <c r="B6" s="1764"/>
      <c r="C6" s="1775"/>
      <c r="D6" s="1776"/>
      <c r="E6" s="1776"/>
      <c r="F6" s="1776"/>
      <c r="G6" s="1777"/>
      <c r="H6" s="1764"/>
      <c r="I6" s="1766"/>
      <c r="J6" s="1768"/>
      <c r="K6" s="1770"/>
      <c r="L6" s="1114"/>
      <c r="M6" s="1114"/>
      <c r="N6" s="1114"/>
      <c r="O6" s="1115"/>
      <c r="P6" s="1114"/>
      <c r="Q6" s="1114"/>
      <c r="R6" s="1114"/>
      <c r="S6" s="1114"/>
      <c r="T6" s="1114"/>
      <c r="U6" s="1114"/>
      <c r="V6" s="1114"/>
      <c r="W6" s="1114"/>
      <c r="X6" s="1114"/>
      <c r="Y6" s="1114"/>
      <c r="Z6" s="1114"/>
      <c r="AA6" s="1114"/>
      <c r="AB6" s="1114"/>
      <c r="AC6" s="1114"/>
      <c r="AD6" s="1114"/>
      <c r="AE6" s="1114"/>
      <c r="AF6" s="1114"/>
      <c r="AG6" s="1114"/>
      <c r="AH6" s="1114"/>
      <c r="AI6" s="1114"/>
      <c r="AJ6" s="1114"/>
      <c r="AK6" s="1114"/>
      <c r="AL6" s="1114"/>
      <c r="AM6" s="1114"/>
      <c r="AN6" s="1114"/>
      <c r="AO6" s="1114"/>
      <c r="AP6" s="1114"/>
      <c r="AQ6" s="1114"/>
      <c r="AR6" s="1114"/>
      <c r="AS6" s="1114"/>
      <c r="AT6" s="1114"/>
      <c r="AU6" s="1114"/>
      <c r="AV6" s="1114"/>
      <c r="AW6" s="1114"/>
      <c r="AX6" s="1114"/>
      <c r="AY6" s="1114"/>
      <c r="AZ6" s="1114"/>
      <c r="BA6" s="1114"/>
      <c r="BB6" s="1114"/>
      <c r="BC6" s="1114"/>
      <c r="BD6" s="1114"/>
      <c r="BE6" s="1114"/>
      <c r="BF6" s="1114"/>
      <c r="BG6" s="1114"/>
      <c r="BH6" s="1114"/>
      <c r="BI6" s="1114"/>
      <c r="BJ6" s="1114"/>
      <c r="BK6" s="1114"/>
      <c r="BL6" s="1114"/>
      <c r="BM6" s="1114"/>
      <c r="BN6" s="1114"/>
      <c r="BO6" s="1114"/>
      <c r="BP6" s="1114"/>
      <c r="BQ6" s="1114"/>
      <c r="BR6" s="1114"/>
      <c r="BS6" s="1114"/>
      <c r="BT6" s="1114"/>
      <c r="BU6" s="1114"/>
      <c r="BV6" s="1114"/>
      <c r="BW6" s="1114"/>
      <c r="BX6" s="1114"/>
      <c r="BY6" s="1114"/>
      <c r="BZ6" s="1114"/>
      <c r="CA6" s="1114"/>
      <c r="CB6" s="1114"/>
      <c r="CC6" s="1114"/>
      <c r="CD6" s="1114"/>
      <c r="CE6" s="1114"/>
      <c r="CF6" s="1114"/>
      <c r="CG6" s="1114"/>
      <c r="CH6" s="1114"/>
      <c r="CI6" s="1114"/>
      <c r="CJ6" s="1114"/>
      <c r="CK6" s="1114"/>
      <c r="CL6" s="1114"/>
      <c r="CM6" s="1114"/>
      <c r="CN6" s="1114"/>
      <c r="CO6" s="1114"/>
      <c r="CP6" s="1114"/>
      <c r="CQ6" s="1114"/>
      <c r="CR6" s="1114"/>
      <c r="CS6" s="1114"/>
      <c r="CT6" s="1114"/>
      <c r="CU6" s="1114"/>
      <c r="CV6" s="1114"/>
      <c r="CW6" s="1114"/>
      <c r="CX6" s="1114"/>
      <c r="CY6" s="1114"/>
      <c r="CZ6" s="1114"/>
      <c r="DA6" s="1114"/>
      <c r="DB6" s="1114"/>
      <c r="DC6" s="1114"/>
      <c r="DD6" s="1114"/>
      <c r="DE6" s="1114"/>
      <c r="DF6" s="1114"/>
      <c r="DG6" s="1114"/>
      <c r="DH6" s="1114"/>
      <c r="DI6" s="1114"/>
      <c r="DJ6" s="1114"/>
      <c r="DK6" s="1114"/>
      <c r="DL6" s="1114"/>
      <c r="DM6" s="1114"/>
      <c r="DN6" s="1114"/>
      <c r="DO6" s="1114"/>
      <c r="DP6" s="1114"/>
      <c r="DQ6" s="1114"/>
      <c r="DR6" s="1114"/>
      <c r="DS6" s="1114"/>
      <c r="DT6" s="1114"/>
      <c r="DU6" s="1114"/>
      <c r="DV6" s="1114"/>
      <c r="DW6" s="1114"/>
      <c r="DX6" s="1114"/>
    </row>
    <row r="7" spans="1:128" s="239" customFormat="1" ht="16.149999999999999" customHeight="1">
      <c r="A7" s="1116"/>
      <c r="B7" s="1764"/>
      <c r="C7" s="1775"/>
      <c r="D7" s="1776"/>
      <c r="E7" s="1776"/>
      <c r="F7" s="1776"/>
      <c r="G7" s="1777"/>
      <c r="H7" s="766">
        <v>1</v>
      </c>
      <c r="I7" s="767">
        <v>2</v>
      </c>
      <c r="J7" s="767">
        <v>3</v>
      </c>
      <c r="K7" s="767">
        <v>4</v>
      </c>
      <c r="L7" s="1116"/>
      <c r="M7" s="1116"/>
      <c r="N7" s="1116"/>
      <c r="O7" s="1117"/>
      <c r="P7" s="1116"/>
      <c r="Q7" s="1116"/>
      <c r="R7" s="1116"/>
      <c r="S7" s="1116"/>
      <c r="T7" s="1116"/>
      <c r="U7" s="1116"/>
      <c r="V7" s="1116"/>
      <c r="W7" s="1116"/>
      <c r="X7" s="1116"/>
      <c r="Y7" s="1116"/>
      <c r="Z7" s="1116"/>
      <c r="AA7" s="1116"/>
      <c r="AB7" s="1116"/>
      <c r="AC7" s="1116"/>
      <c r="AD7" s="1116"/>
      <c r="AE7" s="1116"/>
      <c r="AF7" s="1116"/>
      <c r="AG7" s="1116"/>
      <c r="AH7" s="1116"/>
      <c r="AI7" s="1116"/>
      <c r="AJ7" s="1116"/>
      <c r="AK7" s="1116"/>
      <c r="AL7" s="1116"/>
      <c r="AM7" s="1116"/>
      <c r="AN7" s="1116"/>
      <c r="AO7" s="1116"/>
      <c r="AP7" s="1116"/>
      <c r="AQ7" s="1116"/>
      <c r="AR7" s="1116"/>
      <c r="AS7" s="1116"/>
      <c r="AT7" s="1116"/>
      <c r="AU7" s="1116"/>
      <c r="AV7" s="1116"/>
      <c r="AW7" s="1116"/>
      <c r="AX7" s="1116"/>
      <c r="AY7" s="1116"/>
      <c r="AZ7" s="1116"/>
      <c r="BA7" s="1116"/>
      <c r="BB7" s="1116"/>
      <c r="BC7" s="1116"/>
      <c r="BD7" s="1116"/>
      <c r="BE7" s="1116"/>
      <c r="BF7" s="1116"/>
      <c r="BG7" s="1116"/>
      <c r="BH7" s="1116"/>
      <c r="BI7" s="1116"/>
      <c r="BJ7" s="1116"/>
      <c r="BK7" s="1116"/>
      <c r="BL7" s="1116"/>
      <c r="BM7" s="1116"/>
      <c r="BN7" s="1116"/>
      <c r="BO7" s="1116"/>
      <c r="BP7" s="1116"/>
      <c r="BQ7" s="1116"/>
      <c r="BR7" s="1116"/>
      <c r="BS7" s="1116"/>
      <c r="BT7" s="1116"/>
      <c r="BU7" s="1116"/>
      <c r="BV7" s="1116"/>
      <c r="BW7" s="1116"/>
      <c r="BX7" s="1116"/>
      <c r="BY7" s="1116"/>
      <c r="BZ7" s="1116"/>
      <c r="CA7" s="1116"/>
      <c r="CB7" s="1116"/>
      <c r="CC7" s="1116"/>
      <c r="CD7" s="1116"/>
      <c r="CE7" s="1116"/>
      <c r="CF7" s="1116"/>
      <c r="CG7" s="1116"/>
      <c r="CH7" s="1116"/>
      <c r="CI7" s="1116"/>
      <c r="CJ7" s="1116"/>
      <c r="CK7" s="1116"/>
      <c r="CL7" s="1116"/>
      <c r="CM7" s="1116"/>
      <c r="CN7" s="1116"/>
      <c r="CO7" s="1116"/>
      <c r="CP7" s="1116"/>
      <c r="CQ7" s="1116"/>
      <c r="CR7" s="1116"/>
      <c r="CS7" s="1116"/>
      <c r="CT7" s="1116"/>
      <c r="CU7" s="1116"/>
      <c r="CV7" s="1116"/>
      <c r="CW7" s="1116"/>
      <c r="CX7" s="1116"/>
      <c r="CY7" s="1116"/>
      <c r="CZ7" s="1116"/>
      <c r="DA7" s="1116"/>
      <c r="DB7" s="1116"/>
      <c r="DC7" s="1116"/>
      <c r="DD7" s="1116"/>
      <c r="DE7" s="1116"/>
      <c r="DF7" s="1116"/>
      <c r="DG7" s="1116"/>
      <c r="DH7" s="1116"/>
      <c r="DI7" s="1116"/>
      <c r="DJ7" s="1116"/>
      <c r="DK7" s="1116"/>
      <c r="DL7" s="1116"/>
      <c r="DM7" s="1116"/>
      <c r="DN7" s="1116"/>
      <c r="DO7" s="1116"/>
      <c r="DP7" s="1116"/>
      <c r="DQ7" s="1116"/>
      <c r="DR7" s="1116"/>
      <c r="DS7" s="1116"/>
      <c r="DT7" s="1116"/>
      <c r="DU7" s="1116"/>
      <c r="DV7" s="1116"/>
      <c r="DW7" s="1116"/>
      <c r="DX7" s="1116"/>
    </row>
    <row r="8" spans="1:128" s="239" customFormat="1" ht="16.149999999999999" customHeight="1" thickBot="1">
      <c r="A8" s="1116"/>
      <c r="B8" s="1787"/>
      <c r="C8" s="1778"/>
      <c r="D8" s="1779"/>
      <c r="E8" s="1779"/>
      <c r="F8" s="1779"/>
      <c r="G8" s="1780"/>
      <c r="H8" s="768" t="s">
        <v>663</v>
      </c>
      <c r="I8" s="769" t="s">
        <v>663</v>
      </c>
      <c r="J8" s="769"/>
      <c r="K8" s="769" t="s">
        <v>252</v>
      </c>
      <c r="L8" s="1116"/>
      <c r="M8" s="1116"/>
      <c r="N8" s="1116"/>
      <c r="O8" s="1117"/>
      <c r="P8" s="1116"/>
      <c r="Q8" s="1116"/>
      <c r="R8" s="1116"/>
      <c r="S8" s="1116"/>
      <c r="T8" s="1116"/>
      <c r="U8" s="1116"/>
      <c r="V8" s="1116"/>
      <c r="W8" s="1116"/>
      <c r="X8" s="1116"/>
      <c r="Y8" s="1116"/>
      <c r="Z8" s="1116"/>
      <c r="AA8" s="1116"/>
      <c r="AB8" s="1116"/>
      <c r="AC8" s="1116"/>
      <c r="AD8" s="1116"/>
      <c r="AE8" s="1116"/>
      <c r="AF8" s="1116"/>
      <c r="AG8" s="1116"/>
      <c r="AH8" s="1116"/>
      <c r="AI8" s="1116"/>
      <c r="AJ8" s="1116"/>
      <c r="AK8" s="1116"/>
      <c r="AL8" s="1116"/>
      <c r="AM8" s="1116"/>
      <c r="AN8" s="1116"/>
      <c r="AO8" s="1116"/>
      <c r="AP8" s="1116"/>
      <c r="AQ8" s="1116"/>
      <c r="AR8" s="1116"/>
      <c r="AS8" s="1116"/>
      <c r="AT8" s="1116"/>
      <c r="AU8" s="1116"/>
      <c r="AV8" s="1116"/>
      <c r="AW8" s="1116"/>
      <c r="AX8" s="1116"/>
      <c r="AY8" s="1116"/>
      <c r="AZ8" s="1116"/>
      <c r="BA8" s="1116"/>
      <c r="BB8" s="1116"/>
      <c r="BC8" s="1116"/>
      <c r="BD8" s="1116"/>
      <c r="BE8" s="1116"/>
      <c r="BF8" s="1116"/>
      <c r="BG8" s="1116"/>
      <c r="BH8" s="1116"/>
      <c r="BI8" s="1116"/>
      <c r="BJ8" s="1116"/>
      <c r="BK8" s="1116"/>
      <c r="BL8" s="1116"/>
      <c r="BM8" s="1116"/>
      <c r="BN8" s="1116"/>
      <c r="BO8" s="1116"/>
      <c r="BP8" s="1116"/>
      <c r="BQ8" s="1116"/>
      <c r="BR8" s="1116"/>
      <c r="BS8" s="1116"/>
      <c r="BT8" s="1116"/>
      <c r="BU8" s="1116"/>
      <c r="BV8" s="1116"/>
      <c r="BW8" s="1116"/>
      <c r="BX8" s="1116"/>
      <c r="BY8" s="1116"/>
      <c r="BZ8" s="1116"/>
      <c r="CA8" s="1116"/>
      <c r="CB8" s="1116"/>
      <c r="CC8" s="1116"/>
      <c r="CD8" s="1116"/>
      <c r="CE8" s="1116"/>
      <c r="CF8" s="1116"/>
      <c r="CG8" s="1116"/>
      <c r="CH8" s="1116"/>
      <c r="CI8" s="1116"/>
      <c r="CJ8" s="1116"/>
      <c r="CK8" s="1116"/>
      <c r="CL8" s="1116"/>
      <c r="CM8" s="1116"/>
      <c r="CN8" s="1116"/>
      <c r="CO8" s="1116"/>
      <c r="CP8" s="1116"/>
      <c r="CQ8" s="1116"/>
      <c r="CR8" s="1116"/>
      <c r="CS8" s="1116"/>
      <c r="CT8" s="1116"/>
      <c r="CU8" s="1116"/>
      <c r="CV8" s="1116"/>
      <c r="CW8" s="1116"/>
      <c r="CX8" s="1116"/>
      <c r="CY8" s="1116"/>
      <c r="CZ8" s="1116"/>
      <c r="DA8" s="1116"/>
      <c r="DB8" s="1116"/>
      <c r="DC8" s="1116"/>
      <c r="DD8" s="1116"/>
      <c r="DE8" s="1116"/>
      <c r="DF8" s="1116"/>
      <c r="DG8" s="1116"/>
      <c r="DH8" s="1116"/>
      <c r="DI8" s="1116"/>
      <c r="DJ8" s="1116"/>
      <c r="DK8" s="1116"/>
      <c r="DL8" s="1116"/>
      <c r="DM8" s="1116"/>
      <c r="DN8" s="1116"/>
      <c r="DO8" s="1116"/>
      <c r="DP8" s="1116"/>
      <c r="DQ8" s="1116"/>
      <c r="DR8" s="1116"/>
      <c r="DS8" s="1116"/>
      <c r="DT8" s="1116"/>
      <c r="DU8" s="1116"/>
      <c r="DV8" s="1116"/>
      <c r="DW8" s="1116"/>
      <c r="DX8" s="1116"/>
    </row>
    <row r="9" spans="1:128" s="239" customFormat="1" ht="18" customHeight="1">
      <c r="A9" s="1116"/>
      <c r="B9" s="749" t="s">
        <v>586</v>
      </c>
      <c r="C9" s="745" t="s">
        <v>253</v>
      </c>
      <c r="D9" s="738"/>
      <c r="E9" s="738"/>
      <c r="F9" s="739"/>
      <c r="G9" s="740"/>
      <c r="H9" s="754">
        <f>'CR2.CRWA IndvClaim'!E42</f>
        <v>3000</v>
      </c>
      <c r="I9" s="755">
        <f>'CR2.CRWA IndvClaim'!P42</f>
        <v>471</v>
      </c>
      <c r="J9" s="756">
        <v>0.08</v>
      </c>
      <c r="K9" s="757">
        <f t="shared" ref="K9:K14" si="0">I9*J9</f>
        <v>37.68</v>
      </c>
      <c r="L9" s="1116"/>
      <c r="M9" s="1116"/>
      <c r="N9" s="1116"/>
      <c r="O9" s="1116"/>
      <c r="P9" s="1116"/>
      <c r="Q9" s="1116"/>
      <c r="R9" s="1116"/>
      <c r="S9" s="1116"/>
      <c r="T9" s="1116"/>
      <c r="U9" s="1116"/>
      <c r="V9" s="1116"/>
      <c r="W9" s="1116"/>
      <c r="X9" s="1116"/>
      <c r="Y9" s="1116"/>
      <c r="Z9" s="1116"/>
      <c r="AA9" s="1116"/>
      <c r="AB9" s="1116"/>
      <c r="AC9" s="1116"/>
      <c r="AD9" s="1116"/>
      <c r="AE9" s="1116"/>
      <c r="AF9" s="1116"/>
      <c r="AG9" s="1116"/>
      <c r="AH9" s="1116"/>
      <c r="AI9" s="1116"/>
      <c r="AJ9" s="1116"/>
      <c r="AK9" s="1116"/>
      <c r="AL9" s="1116"/>
      <c r="AM9" s="1116"/>
      <c r="AN9" s="1116"/>
      <c r="AO9" s="1116"/>
      <c r="AP9" s="1116"/>
      <c r="AQ9" s="1116"/>
      <c r="AR9" s="1116"/>
      <c r="AS9" s="1116"/>
      <c r="AT9" s="1116"/>
      <c r="AU9" s="1116"/>
      <c r="AV9" s="1116"/>
      <c r="AW9" s="1116"/>
      <c r="AX9" s="1116"/>
      <c r="AY9" s="1116"/>
      <c r="AZ9" s="1116"/>
      <c r="BA9" s="1116"/>
      <c r="BB9" s="1116"/>
      <c r="BC9" s="1116"/>
      <c r="BD9" s="1116"/>
      <c r="BE9" s="1116"/>
      <c r="BF9" s="1116"/>
      <c r="BG9" s="1116"/>
      <c r="BH9" s="1116"/>
      <c r="BI9" s="1116"/>
      <c r="BJ9" s="1116"/>
      <c r="BK9" s="1116"/>
      <c r="BL9" s="1116"/>
      <c r="BM9" s="1116"/>
      <c r="BN9" s="1116"/>
      <c r="BO9" s="1116"/>
      <c r="BP9" s="1116"/>
      <c r="BQ9" s="1116"/>
      <c r="BR9" s="1116"/>
      <c r="BS9" s="1116"/>
      <c r="BT9" s="1116"/>
      <c r="BU9" s="1116"/>
      <c r="BV9" s="1116"/>
      <c r="BW9" s="1116"/>
      <c r="BX9" s="1116"/>
      <c r="BY9" s="1116"/>
      <c r="BZ9" s="1116"/>
      <c r="CA9" s="1116"/>
      <c r="CB9" s="1116"/>
      <c r="CC9" s="1116"/>
      <c r="CD9" s="1116"/>
      <c r="CE9" s="1116"/>
      <c r="CF9" s="1116"/>
      <c r="CG9" s="1116"/>
      <c r="CH9" s="1116"/>
      <c r="CI9" s="1116"/>
      <c r="CJ9" s="1116"/>
      <c r="CK9" s="1116"/>
      <c r="CL9" s="1116"/>
      <c r="CM9" s="1116"/>
      <c r="CN9" s="1116"/>
      <c r="CO9" s="1116"/>
      <c r="CP9" s="1116"/>
      <c r="CQ9" s="1116"/>
      <c r="CR9" s="1116"/>
      <c r="CS9" s="1116"/>
      <c r="CT9" s="1116"/>
      <c r="CU9" s="1116"/>
      <c r="CV9" s="1116"/>
      <c r="CW9" s="1116"/>
      <c r="CX9" s="1116"/>
      <c r="CY9" s="1116"/>
      <c r="CZ9" s="1116"/>
      <c r="DA9" s="1116"/>
      <c r="DB9" s="1116"/>
      <c r="DC9" s="1116"/>
      <c r="DD9" s="1116"/>
      <c r="DE9" s="1116"/>
      <c r="DF9" s="1116"/>
      <c r="DG9" s="1116"/>
      <c r="DH9" s="1116"/>
      <c r="DI9" s="1116"/>
      <c r="DJ9" s="1116"/>
      <c r="DK9" s="1116"/>
      <c r="DL9" s="1116"/>
      <c r="DM9" s="1116"/>
      <c r="DN9" s="1116"/>
      <c r="DO9" s="1116"/>
      <c r="DP9" s="1116"/>
      <c r="DQ9" s="1116"/>
      <c r="DR9" s="1116"/>
      <c r="DS9" s="1116"/>
      <c r="DT9" s="1116"/>
      <c r="DU9" s="1116"/>
      <c r="DV9" s="1116"/>
      <c r="DW9" s="1116"/>
      <c r="DX9" s="1116"/>
    </row>
    <row r="10" spans="1:128" s="239" customFormat="1" ht="18" customHeight="1">
      <c r="A10" s="1116"/>
      <c r="B10" s="750" t="s">
        <v>587</v>
      </c>
      <c r="C10" s="1771" t="s">
        <v>254</v>
      </c>
      <c r="D10" s="1771"/>
      <c r="E10" s="1771"/>
      <c r="F10" s="1771"/>
      <c r="G10" s="1771"/>
      <c r="H10" s="758">
        <f>'CR3.CRWA STExp'!E25</f>
        <v>1000</v>
      </c>
      <c r="I10" s="759">
        <f>'CR3.CRWA STExp'!N25</f>
        <v>1000</v>
      </c>
      <c r="J10" s="760">
        <v>0.08</v>
      </c>
      <c r="K10" s="757">
        <f>I10*J10</f>
        <v>80</v>
      </c>
      <c r="L10" s="1116"/>
      <c r="M10" s="1116"/>
      <c r="N10" s="1116"/>
      <c r="O10" s="1116"/>
      <c r="P10" s="1116"/>
      <c r="Q10" s="1116"/>
      <c r="R10" s="1116"/>
      <c r="S10" s="1116"/>
      <c r="T10" s="1116"/>
      <c r="U10" s="1116"/>
      <c r="V10" s="1116"/>
      <c r="W10" s="1116"/>
      <c r="X10" s="1116"/>
      <c r="Y10" s="1116"/>
      <c r="Z10" s="1116"/>
      <c r="AA10" s="1116"/>
      <c r="AB10" s="1116"/>
      <c r="AC10" s="1116"/>
      <c r="AD10" s="1116"/>
      <c r="AE10" s="1116"/>
      <c r="AF10" s="1116"/>
      <c r="AG10" s="1116"/>
      <c r="AH10" s="1116"/>
      <c r="AI10" s="1116"/>
      <c r="AJ10" s="1116"/>
      <c r="AK10" s="1116"/>
      <c r="AL10" s="1116"/>
      <c r="AM10" s="1116"/>
      <c r="AN10" s="1116"/>
      <c r="AO10" s="1116"/>
      <c r="AP10" s="1116"/>
      <c r="AQ10" s="1116"/>
      <c r="AR10" s="1116"/>
      <c r="AS10" s="1116"/>
      <c r="AT10" s="1116"/>
      <c r="AU10" s="1116"/>
      <c r="AV10" s="1116"/>
      <c r="AW10" s="1116"/>
      <c r="AX10" s="1116"/>
      <c r="AY10" s="1116"/>
      <c r="AZ10" s="1116"/>
      <c r="BA10" s="1116"/>
      <c r="BB10" s="1116"/>
      <c r="BC10" s="1116"/>
      <c r="BD10" s="1116"/>
      <c r="BE10" s="1116"/>
      <c r="BF10" s="1116"/>
      <c r="BG10" s="1116"/>
      <c r="BH10" s="1116"/>
      <c r="BI10" s="1116"/>
      <c r="BJ10" s="1116"/>
      <c r="BK10" s="1116"/>
      <c r="BL10" s="1116"/>
      <c r="BM10" s="1116"/>
      <c r="BN10" s="1116"/>
      <c r="BO10" s="1116"/>
      <c r="BP10" s="1116"/>
      <c r="BQ10" s="1116"/>
      <c r="BR10" s="1116"/>
      <c r="BS10" s="1116"/>
      <c r="BT10" s="1116"/>
      <c r="BU10" s="1116"/>
      <c r="BV10" s="1116"/>
      <c r="BW10" s="1116"/>
      <c r="BX10" s="1116"/>
      <c r="BY10" s="1116"/>
      <c r="BZ10" s="1116"/>
      <c r="CA10" s="1116"/>
      <c r="CB10" s="1116"/>
      <c r="CC10" s="1116"/>
      <c r="CD10" s="1116"/>
      <c r="CE10" s="1116"/>
      <c r="CF10" s="1116"/>
      <c r="CG10" s="1116"/>
      <c r="CH10" s="1116"/>
      <c r="CI10" s="1116"/>
      <c r="CJ10" s="1116"/>
      <c r="CK10" s="1116"/>
      <c r="CL10" s="1116"/>
      <c r="CM10" s="1116"/>
      <c r="CN10" s="1116"/>
      <c r="CO10" s="1116"/>
      <c r="CP10" s="1116"/>
      <c r="CQ10" s="1116"/>
      <c r="CR10" s="1116"/>
      <c r="CS10" s="1116"/>
      <c r="CT10" s="1116"/>
      <c r="CU10" s="1116"/>
      <c r="CV10" s="1116"/>
      <c r="CW10" s="1116"/>
      <c r="CX10" s="1116"/>
      <c r="CY10" s="1116"/>
      <c r="CZ10" s="1116"/>
      <c r="DA10" s="1116"/>
      <c r="DB10" s="1116"/>
      <c r="DC10" s="1116"/>
      <c r="DD10" s="1116"/>
      <c r="DE10" s="1116"/>
      <c r="DF10" s="1116"/>
      <c r="DG10" s="1116"/>
      <c r="DH10" s="1116"/>
      <c r="DI10" s="1116"/>
      <c r="DJ10" s="1116"/>
      <c r="DK10" s="1116"/>
      <c r="DL10" s="1116"/>
      <c r="DM10" s="1116"/>
      <c r="DN10" s="1116"/>
      <c r="DO10" s="1116"/>
      <c r="DP10" s="1116"/>
      <c r="DQ10" s="1116"/>
      <c r="DR10" s="1116"/>
      <c r="DS10" s="1116"/>
      <c r="DT10" s="1116"/>
      <c r="DU10" s="1116"/>
      <c r="DV10" s="1116"/>
      <c r="DW10" s="1116"/>
      <c r="DX10" s="1116"/>
    </row>
    <row r="11" spans="1:128" s="239" customFormat="1" ht="18" customHeight="1">
      <c r="A11" s="1116"/>
      <c r="B11" s="751" t="s">
        <v>588</v>
      </c>
      <c r="C11" s="746" t="s">
        <v>255</v>
      </c>
      <c r="D11" s="747"/>
      <c r="E11" s="747"/>
      <c r="F11" s="747"/>
      <c r="G11" s="748"/>
      <c r="H11" s="761">
        <f>'CR4.CRWA PSInvst'!E19</f>
        <v>2000</v>
      </c>
      <c r="I11" s="759">
        <f>'CR4.CRWA PSInvst'!N19</f>
        <v>4500</v>
      </c>
      <c r="J11" s="760">
        <v>0.08</v>
      </c>
      <c r="K11" s="757">
        <f t="shared" si="0"/>
        <v>360</v>
      </c>
      <c r="L11" s="1116"/>
      <c r="M11" s="1116"/>
      <c r="N11" s="1116"/>
      <c r="O11" s="1116"/>
      <c r="P11" s="1116"/>
      <c r="Q11" s="1116"/>
      <c r="R11" s="1116"/>
      <c r="S11" s="1116"/>
      <c r="T11" s="1116"/>
      <c r="U11" s="1116"/>
      <c r="V11" s="1116"/>
      <c r="W11" s="1116"/>
      <c r="X11" s="1116"/>
      <c r="Y11" s="1116"/>
      <c r="Z11" s="1116"/>
      <c r="AA11" s="1116"/>
      <c r="AB11" s="1116"/>
      <c r="AC11" s="1116"/>
      <c r="AD11" s="1116"/>
      <c r="AE11" s="1116"/>
      <c r="AF11" s="1116"/>
      <c r="AG11" s="1116"/>
      <c r="AH11" s="1116"/>
      <c r="AI11" s="1116"/>
      <c r="AJ11" s="1116"/>
      <c r="AK11" s="1116"/>
      <c r="AL11" s="1116"/>
      <c r="AM11" s="1116"/>
      <c r="AN11" s="1116"/>
      <c r="AO11" s="1116"/>
      <c r="AP11" s="1116"/>
      <c r="AQ11" s="1116"/>
      <c r="AR11" s="1116"/>
      <c r="AS11" s="1116"/>
      <c r="AT11" s="1116"/>
      <c r="AU11" s="1116"/>
      <c r="AV11" s="1116"/>
      <c r="AW11" s="1116"/>
      <c r="AX11" s="1116"/>
      <c r="AY11" s="1116"/>
      <c r="AZ11" s="1116"/>
      <c r="BA11" s="1116"/>
      <c r="BB11" s="1116"/>
      <c r="BC11" s="1116"/>
      <c r="BD11" s="1116"/>
      <c r="BE11" s="1116"/>
      <c r="BF11" s="1116"/>
      <c r="BG11" s="1116"/>
      <c r="BH11" s="1116"/>
      <c r="BI11" s="1116"/>
      <c r="BJ11" s="1116"/>
      <c r="BK11" s="1116"/>
      <c r="BL11" s="1116"/>
      <c r="BM11" s="1116"/>
      <c r="BN11" s="1116"/>
      <c r="BO11" s="1116"/>
      <c r="BP11" s="1116"/>
      <c r="BQ11" s="1116"/>
      <c r="BR11" s="1116"/>
      <c r="BS11" s="1116"/>
      <c r="BT11" s="1116"/>
      <c r="BU11" s="1116"/>
      <c r="BV11" s="1116"/>
      <c r="BW11" s="1116"/>
      <c r="BX11" s="1116"/>
      <c r="BY11" s="1116"/>
      <c r="BZ11" s="1116"/>
      <c r="CA11" s="1116"/>
      <c r="CB11" s="1116"/>
      <c r="CC11" s="1116"/>
      <c r="CD11" s="1116"/>
      <c r="CE11" s="1116"/>
      <c r="CF11" s="1116"/>
      <c r="CG11" s="1116"/>
      <c r="CH11" s="1116"/>
      <c r="CI11" s="1116"/>
      <c r="CJ11" s="1116"/>
      <c r="CK11" s="1116"/>
      <c r="CL11" s="1116"/>
      <c r="CM11" s="1116"/>
      <c r="CN11" s="1116"/>
      <c r="CO11" s="1116"/>
      <c r="CP11" s="1116"/>
      <c r="CQ11" s="1116"/>
      <c r="CR11" s="1116"/>
      <c r="CS11" s="1116"/>
      <c r="CT11" s="1116"/>
      <c r="CU11" s="1116"/>
      <c r="CV11" s="1116"/>
      <c r="CW11" s="1116"/>
      <c r="CX11" s="1116"/>
      <c r="CY11" s="1116"/>
      <c r="CZ11" s="1116"/>
      <c r="DA11" s="1116"/>
      <c r="DB11" s="1116"/>
      <c r="DC11" s="1116"/>
      <c r="DD11" s="1116"/>
      <c r="DE11" s="1116"/>
      <c r="DF11" s="1116"/>
      <c r="DG11" s="1116"/>
      <c r="DH11" s="1116"/>
      <c r="DI11" s="1116"/>
      <c r="DJ11" s="1116"/>
      <c r="DK11" s="1116"/>
      <c r="DL11" s="1116"/>
      <c r="DM11" s="1116"/>
      <c r="DN11" s="1116"/>
      <c r="DO11" s="1116"/>
      <c r="DP11" s="1116"/>
      <c r="DQ11" s="1116"/>
      <c r="DR11" s="1116"/>
      <c r="DS11" s="1116"/>
      <c r="DT11" s="1116"/>
      <c r="DU11" s="1116"/>
      <c r="DV11" s="1116"/>
      <c r="DW11" s="1116"/>
      <c r="DX11" s="1116"/>
    </row>
    <row r="12" spans="1:128" s="239" customFormat="1" ht="18" customHeight="1">
      <c r="A12" s="1116"/>
      <c r="B12" s="750" t="s">
        <v>589</v>
      </c>
      <c r="C12" s="1781" t="s">
        <v>256</v>
      </c>
      <c r="D12" s="1782"/>
      <c r="E12" s="1782"/>
      <c r="F12" s="1782"/>
      <c r="G12" s="1783"/>
      <c r="H12" s="761">
        <f>'CR5.CRWA Exp. Pref. Risk Weight'!D17</f>
        <v>1250</v>
      </c>
      <c r="I12" s="762">
        <f>'CR5.CRWA Exp. Pref. Risk Weight'!J17</f>
        <v>462.5</v>
      </c>
      <c r="J12" s="760">
        <v>0.08</v>
      </c>
      <c r="K12" s="757">
        <f t="shared" si="0"/>
        <v>37</v>
      </c>
      <c r="L12" s="1116"/>
      <c r="M12" s="1116"/>
      <c r="N12" s="1116"/>
      <c r="O12" s="1116"/>
      <c r="P12" s="1116"/>
      <c r="Q12" s="1116"/>
      <c r="R12" s="1117"/>
      <c r="S12" s="1116"/>
      <c r="T12" s="1116"/>
      <c r="U12" s="1116"/>
      <c r="V12" s="1116"/>
      <c r="W12" s="1116"/>
      <c r="X12" s="1116"/>
      <c r="Y12" s="1116"/>
      <c r="Z12" s="1116"/>
      <c r="AA12" s="1116"/>
      <c r="AB12" s="1116"/>
      <c r="AC12" s="1116"/>
      <c r="AD12" s="1116"/>
      <c r="AE12" s="1116"/>
      <c r="AF12" s="1116"/>
      <c r="AG12" s="1116"/>
      <c r="AH12" s="1116"/>
      <c r="AI12" s="1116"/>
      <c r="AJ12" s="1116"/>
      <c r="AK12" s="1116"/>
      <c r="AL12" s="1116"/>
      <c r="AM12" s="1116"/>
      <c r="AN12" s="1116"/>
      <c r="AO12" s="1116"/>
      <c r="AP12" s="1116"/>
      <c r="AQ12" s="1116"/>
      <c r="AR12" s="1116"/>
      <c r="AS12" s="1116"/>
      <c r="AT12" s="1116"/>
      <c r="AU12" s="1116"/>
      <c r="AV12" s="1116"/>
      <c r="AW12" s="1116"/>
      <c r="AX12" s="1116"/>
      <c r="AY12" s="1116"/>
      <c r="AZ12" s="1116"/>
      <c r="BA12" s="1116"/>
      <c r="BB12" s="1116"/>
      <c r="BC12" s="1116"/>
      <c r="BD12" s="1116"/>
      <c r="BE12" s="1116"/>
      <c r="BF12" s="1116"/>
      <c r="BG12" s="1116"/>
      <c r="BH12" s="1116"/>
      <c r="BI12" s="1116"/>
      <c r="BJ12" s="1116"/>
      <c r="BK12" s="1116"/>
      <c r="BL12" s="1116"/>
      <c r="BM12" s="1116"/>
      <c r="BN12" s="1116"/>
      <c r="BO12" s="1116"/>
      <c r="BP12" s="1116"/>
      <c r="BQ12" s="1116"/>
      <c r="BR12" s="1116"/>
      <c r="BS12" s="1116"/>
      <c r="BT12" s="1116"/>
      <c r="BU12" s="1116"/>
      <c r="BV12" s="1116"/>
      <c r="BW12" s="1116"/>
      <c r="BX12" s="1116"/>
      <c r="BY12" s="1116"/>
      <c r="BZ12" s="1116"/>
      <c r="CA12" s="1116"/>
      <c r="CB12" s="1116"/>
      <c r="CC12" s="1116"/>
      <c r="CD12" s="1116"/>
      <c r="CE12" s="1116"/>
      <c r="CF12" s="1116"/>
      <c r="CG12" s="1116"/>
      <c r="CH12" s="1116"/>
      <c r="CI12" s="1116"/>
      <c r="CJ12" s="1116"/>
      <c r="CK12" s="1116"/>
      <c r="CL12" s="1116"/>
      <c r="CM12" s="1116"/>
      <c r="CN12" s="1116"/>
      <c r="CO12" s="1116"/>
      <c r="CP12" s="1116"/>
      <c r="CQ12" s="1116"/>
      <c r="CR12" s="1116"/>
      <c r="CS12" s="1116"/>
      <c r="CT12" s="1116"/>
      <c r="CU12" s="1116"/>
      <c r="CV12" s="1116"/>
      <c r="CW12" s="1116"/>
      <c r="CX12" s="1116"/>
      <c r="CY12" s="1116"/>
      <c r="CZ12" s="1116"/>
      <c r="DA12" s="1116"/>
      <c r="DB12" s="1116"/>
      <c r="DC12" s="1116"/>
      <c r="DD12" s="1116"/>
      <c r="DE12" s="1116"/>
      <c r="DF12" s="1116"/>
      <c r="DG12" s="1116"/>
      <c r="DH12" s="1116"/>
      <c r="DI12" s="1116"/>
      <c r="DJ12" s="1116"/>
      <c r="DK12" s="1116"/>
      <c r="DL12" s="1116"/>
      <c r="DM12" s="1116"/>
      <c r="DN12" s="1116"/>
      <c r="DO12" s="1116"/>
      <c r="DP12" s="1116"/>
      <c r="DQ12" s="1116"/>
      <c r="DR12" s="1116"/>
      <c r="DS12" s="1116"/>
      <c r="DT12" s="1116"/>
      <c r="DU12" s="1116"/>
      <c r="DV12" s="1116"/>
      <c r="DW12" s="1116"/>
      <c r="DX12" s="1116"/>
    </row>
    <row r="13" spans="1:128" s="239" customFormat="1" ht="18" customHeight="1" thickBot="1">
      <c r="A13" s="1116"/>
      <c r="B13" s="752" t="s">
        <v>590</v>
      </c>
      <c r="C13" s="1781" t="s">
        <v>257</v>
      </c>
      <c r="D13" s="1782"/>
      <c r="E13" s="1782"/>
      <c r="F13" s="1782"/>
      <c r="G13" s="1783"/>
      <c r="H13" s="761">
        <f>'CR6.CRWA Past Due Receivables'!G19</f>
        <v>2000</v>
      </c>
      <c r="I13" s="759">
        <f>'CR6.CRWA Past Due Receivables'!J19</f>
        <v>2150</v>
      </c>
      <c r="J13" s="760">
        <v>0.08</v>
      </c>
      <c r="K13" s="757">
        <f t="shared" si="0"/>
        <v>172</v>
      </c>
      <c r="L13" s="1116"/>
      <c r="M13" s="1116"/>
      <c r="N13" s="1116"/>
      <c r="O13" s="1116"/>
      <c r="P13" s="1116"/>
      <c r="Q13" s="1116"/>
      <c r="R13" s="1116"/>
      <c r="S13" s="1116"/>
      <c r="T13" s="1116"/>
      <c r="U13" s="1116"/>
      <c r="V13" s="1116"/>
      <c r="W13" s="1116"/>
      <c r="X13" s="1116"/>
      <c r="Y13" s="1116"/>
      <c r="Z13" s="1116"/>
      <c r="AA13" s="1116"/>
      <c r="AB13" s="1116"/>
      <c r="AC13" s="1116"/>
      <c r="AD13" s="1116"/>
      <c r="AE13" s="1116"/>
      <c r="AF13" s="1116"/>
      <c r="AG13" s="1116"/>
      <c r="AH13" s="1116"/>
      <c r="AI13" s="1116"/>
      <c r="AJ13" s="1116"/>
      <c r="AK13" s="1116"/>
      <c r="AL13" s="1116"/>
      <c r="AM13" s="1116"/>
      <c r="AN13" s="1116"/>
      <c r="AO13" s="1116"/>
      <c r="AP13" s="1116"/>
      <c r="AQ13" s="1116"/>
      <c r="AR13" s="1116"/>
      <c r="AS13" s="1116"/>
      <c r="AT13" s="1116"/>
      <c r="AU13" s="1116"/>
      <c r="AV13" s="1116"/>
      <c r="AW13" s="1116"/>
      <c r="AX13" s="1116"/>
      <c r="AY13" s="1116"/>
      <c r="AZ13" s="1116"/>
      <c r="BA13" s="1116"/>
      <c r="BB13" s="1116"/>
      <c r="BC13" s="1116"/>
      <c r="BD13" s="1116"/>
      <c r="BE13" s="1116"/>
      <c r="BF13" s="1116"/>
      <c r="BG13" s="1116"/>
      <c r="BH13" s="1116"/>
      <c r="BI13" s="1116"/>
      <c r="BJ13" s="1116"/>
      <c r="BK13" s="1116"/>
      <c r="BL13" s="1116"/>
      <c r="BM13" s="1116"/>
      <c r="BN13" s="1116"/>
      <c r="BO13" s="1116"/>
      <c r="BP13" s="1116"/>
      <c r="BQ13" s="1116"/>
      <c r="BR13" s="1116"/>
      <c r="BS13" s="1116"/>
      <c r="BT13" s="1116"/>
      <c r="BU13" s="1116"/>
      <c r="BV13" s="1116"/>
      <c r="BW13" s="1116"/>
      <c r="BX13" s="1116"/>
      <c r="BY13" s="1116"/>
      <c r="BZ13" s="1116"/>
      <c r="CA13" s="1116"/>
      <c r="CB13" s="1116"/>
      <c r="CC13" s="1116"/>
      <c r="CD13" s="1116"/>
      <c r="CE13" s="1116"/>
      <c r="CF13" s="1116"/>
      <c r="CG13" s="1116"/>
      <c r="CH13" s="1116"/>
      <c r="CI13" s="1116"/>
      <c r="CJ13" s="1116"/>
      <c r="CK13" s="1116"/>
      <c r="CL13" s="1116"/>
      <c r="CM13" s="1116"/>
      <c r="CN13" s="1116"/>
      <c r="CO13" s="1116"/>
      <c r="CP13" s="1116"/>
      <c r="CQ13" s="1116"/>
      <c r="CR13" s="1116"/>
      <c r="CS13" s="1116"/>
      <c r="CT13" s="1116"/>
      <c r="CU13" s="1116"/>
      <c r="CV13" s="1116"/>
      <c r="CW13" s="1116"/>
      <c r="CX13" s="1116"/>
      <c r="CY13" s="1116"/>
      <c r="CZ13" s="1116"/>
      <c r="DA13" s="1116"/>
      <c r="DB13" s="1116"/>
      <c r="DC13" s="1116"/>
      <c r="DD13" s="1116"/>
      <c r="DE13" s="1116"/>
      <c r="DF13" s="1116"/>
      <c r="DG13" s="1116"/>
      <c r="DH13" s="1116"/>
      <c r="DI13" s="1116"/>
      <c r="DJ13" s="1116"/>
      <c r="DK13" s="1116"/>
      <c r="DL13" s="1116"/>
      <c r="DM13" s="1116"/>
      <c r="DN13" s="1116"/>
      <c r="DO13" s="1116"/>
      <c r="DP13" s="1116"/>
      <c r="DQ13" s="1116"/>
      <c r="DR13" s="1116"/>
      <c r="DS13" s="1116"/>
      <c r="DT13" s="1116"/>
      <c r="DU13" s="1116"/>
      <c r="DV13" s="1116"/>
      <c r="DW13" s="1116"/>
      <c r="DX13" s="1116"/>
    </row>
    <row r="14" spans="1:128" s="239" customFormat="1" ht="18" customHeight="1" thickBot="1">
      <c r="A14" s="1116"/>
      <c r="B14" s="753" t="s">
        <v>591</v>
      </c>
      <c r="C14" s="741" t="s">
        <v>258</v>
      </c>
      <c r="D14" s="742"/>
      <c r="E14" s="742"/>
      <c r="F14" s="743"/>
      <c r="G14" s="744"/>
      <c r="H14" s="763">
        <f>'CR7.Off BS Exposures'!F18</f>
        <v>500</v>
      </c>
      <c r="I14" s="764">
        <f>'CR7.Off BS Exposures'!O18</f>
        <v>408</v>
      </c>
      <c r="J14" s="765">
        <v>0.08</v>
      </c>
      <c r="K14" s="757">
        <f t="shared" si="0"/>
        <v>32.64</v>
      </c>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6"/>
      <c r="AK14" s="1116"/>
      <c r="AL14" s="1116"/>
      <c r="AM14" s="1116"/>
      <c r="AN14" s="1116"/>
      <c r="AO14" s="1116"/>
      <c r="AP14" s="1116"/>
      <c r="AQ14" s="1116"/>
      <c r="AR14" s="1116"/>
      <c r="AS14" s="1116"/>
      <c r="AT14" s="1116"/>
      <c r="AU14" s="1116"/>
      <c r="AV14" s="1116"/>
      <c r="AW14" s="1116"/>
      <c r="AX14" s="1116"/>
      <c r="AY14" s="1116"/>
      <c r="AZ14" s="1116"/>
      <c r="BA14" s="1116"/>
      <c r="BB14" s="1116"/>
      <c r="BC14" s="1116"/>
      <c r="BD14" s="1116"/>
      <c r="BE14" s="1116"/>
      <c r="BF14" s="1116"/>
      <c r="BG14" s="1116"/>
      <c r="BH14" s="1116"/>
      <c r="BI14" s="1116"/>
      <c r="BJ14" s="1116"/>
      <c r="BK14" s="1116"/>
      <c r="BL14" s="1116"/>
      <c r="BM14" s="1116"/>
      <c r="BN14" s="1116"/>
      <c r="BO14" s="1116"/>
      <c r="BP14" s="1116"/>
      <c r="BQ14" s="1116"/>
      <c r="BR14" s="1116"/>
      <c r="BS14" s="1116"/>
      <c r="BT14" s="1116"/>
      <c r="BU14" s="1116"/>
      <c r="BV14" s="1116"/>
      <c r="BW14" s="1116"/>
      <c r="BX14" s="1116"/>
      <c r="BY14" s="1116"/>
      <c r="BZ14" s="1116"/>
      <c r="CA14" s="1116"/>
      <c r="CB14" s="1116"/>
      <c r="CC14" s="1116"/>
      <c r="CD14" s="1116"/>
      <c r="CE14" s="1116"/>
      <c r="CF14" s="1116"/>
      <c r="CG14" s="1116"/>
      <c r="CH14" s="1116"/>
      <c r="CI14" s="1116"/>
      <c r="CJ14" s="1116"/>
      <c r="CK14" s="1116"/>
      <c r="CL14" s="1116"/>
      <c r="CM14" s="1116"/>
      <c r="CN14" s="1116"/>
      <c r="CO14" s="1116"/>
      <c r="CP14" s="1116"/>
      <c r="CQ14" s="1116"/>
      <c r="CR14" s="1116"/>
      <c r="CS14" s="1116"/>
      <c r="CT14" s="1116"/>
      <c r="CU14" s="1116"/>
      <c r="CV14" s="1116"/>
      <c r="CW14" s="1116"/>
      <c r="CX14" s="1116"/>
      <c r="CY14" s="1116"/>
      <c r="CZ14" s="1116"/>
      <c r="DA14" s="1116"/>
      <c r="DB14" s="1116"/>
      <c r="DC14" s="1116"/>
      <c r="DD14" s="1116"/>
      <c r="DE14" s="1116"/>
      <c r="DF14" s="1116"/>
      <c r="DG14" s="1116"/>
      <c r="DH14" s="1116"/>
      <c r="DI14" s="1116"/>
      <c r="DJ14" s="1116"/>
      <c r="DK14" s="1116"/>
      <c r="DL14" s="1116"/>
      <c r="DM14" s="1116"/>
      <c r="DN14" s="1116"/>
      <c r="DO14" s="1116"/>
      <c r="DP14" s="1116"/>
      <c r="DQ14" s="1116"/>
      <c r="DR14" s="1116"/>
      <c r="DS14" s="1116"/>
      <c r="DT14" s="1116"/>
      <c r="DU14" s="1116"/>
      <c r="DV14" s="1116"/>
      <c r="DW14" s="1116"/>
      <c r="DX14" s="1116"/>
    </row>
    <row r="15" spans="1:128" s="239" customFormat="1" ht="18" customHeight="1" thickBot="1">
      <c r="A15" s="1116"/>
      <c r="B15" s="1784" t="s">
        <v>259</v>
      </c>
      <c r="C15" s="1785"/>
      <c r="D15" s="1785"/>
      <c r="E15" s="1785"/>
      <c r="F15" s="1785"/>
      <c r="G15" s="1786"/>
      <c r="H15" s="730">
        <f>SUM(H9:H14)</f>
        <v>9750</v>
      </c>
      <c r="I15" s="731">
        <f>SUM(I9:I14)</f>
        <v>8991.5</v>
      </c>
      <c r="J15" s="732"/>
      <c r="K15" s="733">
        <f>SUM(K9:K14)</f>
        <v>719.32</v>
      </c>
      <c r="L15" s="1116"/>
      <c r="M15" s="1116"/>
      <c r="N15" s="1116"/>
      <c r="O15" s="1116"/>
      <c r="P15" s="1116"/>
      <c r="Q15" s="1116"/>
      <c r="R15" s="1116"/>
      <c r="S15" s="1116"/>
      <c r="T15" s="1116"/>
      <c r="U15" s="1116"/>
      <c r="V15" s="1116"/>
      <c r="W15" s="1116"/>
      <c r="X15" s="1116"/>
      <c r="Y15" s="1116"/>
      <c r="Z15" s="1116"/>
      <c r="AA15" s="1116"/>
      <c r="AB15" s="1116"/>
      <c r="AC15" s="1116"/>
      <c r="AD15" s="1116"/>
      <c r="AE15" s="1116"/>
      <c r="AF15" s="1116"/>
      <c r="AG15" s="1116"/>
      <c r="AH15" s="1116"/>
      <c r="AI15" s="1116"/>
      <c r="AJ15" s="1116"/>
      <c r="AK15" s="1116"/>
      <c r="AL15" s="1116"/>
      <c r="AM15" s="1116"/>
      <c r="AN15" s="1116"/>
      <c r="AO15" s="1116"/>
      <c r="AP15" s="1116"/>
      <c r="AQ15" s="1116"/>
      <c r="AR15" s="1116"/>
      <c r="AS15" s="1116"/>
      <c r="AT15" s="1116"/>
      <c r="AU15" s="1116"/>
      <c r="AV15" s="1116"/>
      <c r="AW15" s="1116"/>
      <c r="AX15" s="1116"/>
      <c r="AY15" s="1116"/>
      <c r="AZ15" s="1116"/>
      <c r="BA15" s="1116"/>
      <c r="BB15" s="1116"/>
      <c r="BC15" s="1116"/>
      <c r="BD15" s="1116"/>
      <c r="BE15" s="1116"/>
      <c r="BF15" s="1116"/>
      <c r="BG15" s="1116"/>
      <c r="BH15" s="1116"/>
      <c r="BI15" s="1116"/>
      <c r="BJ15" s="1116"/>
      <c r="BK15" s="1116"/>
      <c r="BL15" s="1116"/>
      <c r="BM15" s="1116"/>
      <c r="BN15" s="1116"/>
      <c r="BO15" s="1116"/>
      <c r="BP15" s="1116"/>
      <c r="BQ15" s="1116"/>
      <c r="BR15" s="1116"/>
      <c r="BS15" s="1116"/>
      <c r="BT15" s="1116"/>
      <c r="BU15" s="1116"/>
      <c r="BV15" s="1116"/>
      <c r="BW15" s="1116"/>
      <c r="BX15" s="1116"/>
      <c r="BY15" s="1116"/>
      <c r="BZ15" s="1116"/>
      <c r="CA15" s="1116"/>
      <c r="CB15" s="1116"/>
      <c r="CC15" s="1116"/>
      <c r="CD15" s="1116"/>
      <c r="CE15" s="1116"/>
      <c r="CF15" s="1116"/>
      <c r="CG15" s="1116"/>
      <c r="CH15" s="1116"/>
      <c r="CI15" s="1116"/>
      <c r="CJ15" s="1116"/>
      <c r="CK15" s="1116"/>
      <c r="CL15" s="1116"/>
      <c r="CM15" s="1116"/>
      <c r="CN15" s="1116"/>
      <c r="CO15" s="1116"/>
      <c r="CP15" s="1116"/>
      <c r="CQ15" s="1116"/>
      <c r="CR15" s="1116"/>
      <c r="CS15" s="1116"/>
      <c r="CT15" s="1116"/>
      <c r="CU15" s="1116"/>
      <c r="CV15" s="1116"/>
      <c r="CW15" s="1116"/>
      <c r="CX15" s="1116"/>
      <c r="CY15" s="1116"/>
      <c r="CZ15" s="1116"/>
      <c r="DA15" s="1116"/>
      <c r="DB15" s="1116"/>
      <c r="DC15" s="1116"/>
      <c r="DD15" s="1116"/>
      <c r="DE15" s="1116"/>
      <c r="DF15" s="1116"/>
      <c r="DG15" s="1116"/>
      <c r="DH15" s="1116"/>
      <c r="DI15" s="1116"/>
      <c r="DJ15" s="1116"/>
      <c r="DK15" s="1116"/>
      <c r="DL15" s="1116"/>
      <c r="DM15" s="1116"/>
      <c r="DN15" s="1116"/>
      <c r="DO15" s="1116"/>
      <c r="DP15" s="1116"/>
      <c r="DQ15" s="1116"/>
      <c r="DR15" s="1116"/>
      <c r="DS15" s="1116"/>
      <c r="DT15" s="1116"/>
      <c r="DU15" s="1116"/>
      <c r="DV15" s="1116"/>
      <c r="DW15" s="1116"/>
      <c r="DX15" s="1116"/>
    </row>
    <row r="16" spans="1:128" s="224" customFormat="1">
      <c r="B16" s="1118"/>
      <c r="C16" s="1119"/>
      <c r="D16" s="1118"/>
      <c r="E16" s="1118"/>
      <c r="F16" s="1118"/>
      <c r="G16" s="1118"/>
      <c r="H16" s="1118"/>
      <c r="I16" s="1118"/>
      <c r="J16" s="1111"/>
      <c r="K16" s="1111"/>
      <c r="L16" s="1111"/>
    </row>
    <row r="17" spans="2:15" s="224" customFormat="1">
      <c r="B17" s="1120"/>
      <c r="C17" s="1118"/>
      <c r="D17" s="1118"/>
      <c r="E17" s="1118"/>
      <c r="F17" s="1118"/>
      <c r="G17" s="1118"/>
      <c r="H17" s="1118"/>
      <c r="I17" s="1118"/>
      <c r="J17" s="1118"/>
      <c r="K17" s="1111"/>
      <c r="L17" s="1111"/>
    </row>
    <row r="18" spans="2:15" ht="15.75">
      <c r="B18" s="734"/>
      <c r="C18" s="1121" t="s">
        <v>594</v>
      </c>
      <c r="D18" s="1110"/>
      <c r="E18" s="1110"/>
      <c r="F18" s="1110"/>
      <c r="G18" s="1110"/>
      <c r="H18" s="1110"/>
      <c r="I18" s="1110"/>
      <c r="J18" s="1110"/>
      <c r="K18" s="236"/>
      <c r="L18" s="1111"/>
    </row>
    <row r="19" spans="2:15" ht="15.75">
      <c r="B19" s="735"/>
      <c r="C19" s="1122" t="s">
        <v>595</v>
      </c>
      <c r="D19" s="1110"/>
      <c r="E19" s="1110"/>
      <c r="F19" s="1110"/>
      <c r="G19" s="1110"/>
      <c r="H19" s="1110"/>
      <c r="I19" s="1110"/>
      <c r="J19" s="1110"/>
      <c r="K19" s="224"/>
    </row>
    <row r="20" spans="2:15" ht="15.75">
      <c r="B20" s="736" t="s">
        <v>598</v>
      </c>
      <c r="C20" s="1122" t="s">
        <v>662</v>
      </c>
      <c r="D20" s="1110"/>
      <c r="E20" s="1110"/>
      <c r="F20" s="1110"/>
      <c r="G20" s="1110"/>
      <c r="H20" s="1110"/>
      <c r="I20" s="1110"/>
      <c r="J20" s="1110"/>
    </row>
    <row r="21" spans="2:15" ht="15.75">
      <c r="B21" s="709" t="s">
        <v>593</v>
      </c>
      <c r="C21" s="1122" t="s">
        <v>596</v>
      </c>
      <c r="D21" s="1110"/>
      <c r="E21" s="1110"/>
      <c r="F21" s="1110"/>
      <c r="G21" s="1110"/>
      <c r="H21" s="1110"/>
      <c r="I21" s="1110"/>
      <c r="J21" s="1110"/>
      <c r="K21" s="852" t="s">
        <v>245</v>
      </c>
    </row>
    <row r="22" spans="2:15" s="224" customFormat="1" ht="15.75">
      <c r="B22" s="1110"/>
      <c r="C22" s="1110"/>
      <c r="D22" s="1110"/>
      <c r="E22" s="1110"/>
      <c r="F22" s="1110"/>
      <c r="G22" s="1110"/>
      <c r="H22" s="1110"/>
      <c r="I22" s="1110"/>
      <c r="J22" s="1110"/>
    </row>
    <row r="23" spans="2:15" s="224" customFormat="1" ht="15.75">
      <c r="B23" s="1110"/>
      <c r="C23" s="1110"/>
      <c r="D23" s="1110"/>
      <c r="E23" s="1110"/>
      <c r="F23" s="1110"/>
      <c r="G23" s="1110"/>
      <c r="H23" s="1110"/>
      <c r="I23" s="1123"/>
      <c r="J23" s="1110"/>
      <c r="K23" s="1124"/>
    </row>
    <row r="24" spans="2:15" s="224" customFormat="1" ht="15.75">
      <c r="B24" s="1125"/>
      <c r="C24" s="1126"/>
      <c r="D24" s="1110"/>
      <c r="E24" s="1110"/>
      <c r="F24" s="1110"/>
      <c r="G24" s="1110"/>
      <c r="H24" s="1127"/>
      <c r="I24" s="1110"/>
      <c r="J24" s="1110"/>
    </row>
    <row r="25" spans="2:15" s="224" customFormat="1" ht="15.75">
      <c r="B25" s="1110"/>
      <c r="C25" s="1110"/>
      <c r="D25" s="1110"/>
      <c r="E25" s="1110"/>
      <c r="F25" s="1110"/>
      <c r="G25" s="1110"/>
      <c r="H25" s="1110"/>
      <c r="I25" s="1110"/>
      <c r="J25" s="1127"/>
    </row>
    <row r="26" spans="2:15" s="224" customFormat="1" ht="15.75">
      <c r="B26" s="1110"/>
      <c r="C26" s="1110"/>
      <c r="D26" s="1110"/>
      <c r="E26" s="1110"/>
      <c r="F26" s="1110"/>
      <c r="G26" s="1110"/>
      <c r="H26" s="1110"/>
      <c r="I26" s="1110"/>
      <c r="J26" s="1110"/>
    </row>
    <row r="27" spans="2:15" s="224" customFormat="1" ht="15.75">
      <c r="B27" s="1110"/>
      <c r="C27" s="1110"/>
      <c r="D27" s="1110"/>
      <c r="E27" s="1110"/>
      <c r="F27" s="1110"/>
      <c r="G27" s="1110"/>
      <c r="H27" s="1110"/>
      <c r="I27" s="1110"/>
      <c r="J27" s="1110"/>
    </row>
    <row r="28" spans="2:15" s="224" customFormat="1"/>
    <row r="29" spans="2:15" s="224" customFormat="1"/>
    <row r="30" spans="2:15" s="224" customFormat="1">
      <c r="I30" s="1128"/>
      <c r="O30" s="1108"/>
    </row>
    <row r="31" spans="2:15" s="224" customFormat="1"/>
    <row r="32" spans="2:15" s="224" customFormat="1"/>
    <row r="33" s="224" customFormat="1"/>
    <row r="34" s="224" customFormat="1"/>
    <row r="35" s="224" customFormat="1"/>
    <row r="36" s="224" customFormat="1"/>
    <row r="37" s="224" customFormat="1"/>
    <row r="38" s="224" customFormat="1"/>
    <row r="39" s="224" customFormat="1"/>
    <row r="40" s="224" customFormat="1"/>
    <row r="41" s="224" customFormat="1"/>
    <row r="42" s="224" customFormat="1"/>
    <row r="43" s="224" customFormat="1"/>
    <row r="44" s="224" customFormat="1"/>
    <row r="45" s="224" customFormat="1"/>
    <row r="46" s="224" customFormat="1"/>
    <row r="47" s="224" customFormat="1"/>
    <row r="48" s="224" customFormat="1"/>
    <row r="49" s="224" customFormat="1"/>
    <row r="50" s="224" customFormat="1"/>
    <row r="51" s="224" customFormat="1"/>
    <row r="52" s="224" customFormat="1"/>
    <row r="53" s="224" customFormat="1"/>
    <row r="54" s="224" customFormat="1"/>
    <row r="55" s="224" customFormat="1"/>
    <row r="56" s="224" customFormat="1"/>
    <row r="57" s="224" customFormat="1"/>
    <row r="58" s="224" customFormat="1"/>
    <row r="59" s="224" customFormat="1"/>
    <row r="60" s="224" customFormat="1"/>
    <row r="61" s="224" customFormat="1"/>
    <row r="62" s="224" customFormat="1"/>
    <row r="63" s="224" customFormat="1"/>
    <row r="64" s="224" customFormat="1"/>
    <row r="65" s="224" customFormat="1"/>
    <row r="66" s="224" customFormat="1"/>
    <row r="67" s="224" customFormat="1"/>
    <row r="68" s="224" customFormat="1"/>
    <row r="69" s="224" customFormat="1"/>
    <row r="70" s="224" customFormat="1"/>
    <row r="71" s="224" customFormat="1"/>
    <row r="72" s="224" customFormat="1"/>
    <row r="73" s="224" customFormat="1"/>
    <row r="74" s="224" customFormat="1"/>
    <row r="75" s="224" customFormat="1"/>
    <row r="76" s="224" customFormat="1"/>
    <row r="77" s="224" customFormat="1"/>
    <row r="78" s="224" customFormat="1"/>
    <row r="79" s="224" customFormat="1"/>
    <row r="80" s="224" customFormat="1"/>
    <row r="81" s="224" customFormat="1"/>
    <row r="82" s="224" customFormat="1"/>
    <row r="83" s="224" customFormat="1"/>
    <row r="84" s="224" customFormat="1"/>
    <row r="85" s="224" customFormat="1"/>
    <row r="86" s="224" customFormat="1"/>
    <row r="87" s="224" customFormat="1"/>
    <row r="88" s="224" customFormat="1"/>
    <row r="89" s="224" customFormat="1"/>
    <row r="90" s="224" customFormat="1"/>
    <row r="91" s="224" customFormat="1"/>
    <row r="92" s="224" customFormat="1"/>
    <row r="93" s="224" customFormat="1"/>
    <row r="94" s="224" customFormat="1"/>
    <row r="95" s="224" customFormat="1"/>
    <row r="96" s="224" customFormat="1"/>
    <row r="97" s="224" customFormat="1"/>
    <row r="98" s="224" customFormat="1"/>
    <row r="99" s="224" customFormat="1"/>
    <row r="100" s="224" customFormat="1"/>
    <row r="101" s="224" customFormat="1"/>
    <row r="102" s="224" customFormat="1"/>
    <row r="103" s="224" customFormat="1"/>
    <row r="104" s="224" customFormat="1"/>
    <row r="105" s="224" customFormat="1"/>
    <row r="106" s="224" customFormat="1"/>
    <row r="107" s="224" customFormat="1"/>
    <row r="108" s="224" customFormat="1"/>
    <row r="109" s="224" customFormat="1"/>
    <row r="110" s="224" customFormat="1"/>
    <row r="111" s="224" customFormat="1"/>
    <row r="112" s="224" customFormat="1"/>
    <row r="113" s="224" customFormat="1"/>
    <row r="114" s="224" customFormat="1"/>
    <row r="115" s="224" customFormat="1"/>
    <row r="116" s="224" customFormat="1"/>
    <row r="117" s="224" customFormat="1"/>
    <row r="118" s="224" customFormat="1"/>
    <row r="119" s="224" customFormat="1"/>
    <row r="120" s="224" customFormat="1"/>
    <row r="121" s="224" customFormat="1"/>
    <row r="122" s="224" customFormat="1"/>
    <row r="123" s="224" customFormat="1"/>
    <row r="124" s="224" customFormat="1"/>
    <row r="125" s="224" customFormat="1"/>
    <row r="126" s="224" customFormat="1"/>
    <row r="127" s="224" customFormat="1"/>
    <row r="128" s="224" customFormat="1"/>
    <row r="129" s="224" customFormat="1"/>
    <row r="130" s="224" customFormat="1"/>
    <row r="131" s="224" customFormat="1"/>
    <row r="132" s="224" customFormat="1"/>
    <row r="133" s="224" customFormat="1"/>
    <row r="134" s="224" customFormat="1"/>
    <row r="135" s="224" customFormat="1"/>
    <row r="136" s="224" customFormat="1"/>
    <row r="137" s="224" customFormat="1"/>
    <row r="138" s="224" customFormat="1"/>
    <row r="139" s="224" customFormat="1"/>
    <row r="140" s="224" customFormat="1"/>
    <row r="141" s="224" customFormat="1"/>
    <row r="142" s="224" customFormat="1"/>
    <row r="143" s="224" customFormat="1"/>
    <row r="144" s="224" customFormat="1"/>
    <row r="145" s="224" customFormat="1"/>
    <row r="146" s="224" customFormat="1"/>
    <row r="147" s="224" customFormat="1"/>
    <row r="148" s="224" customFormat="1"/>
    <row r="149" s="224" customFormat="1"/>
    <row r="150" s="224" customFormat="1"/>
    <row r="151" s="224" customFormat="1"/>
    <row r="152" s="224" customFormat="1"/>
    <row r="153" s="224" customFormat="1"/>
    <row r="154" s="224" customFormat="1"/>
    <row r="155" s="224" customFormat="1"/>
    <row r="156" s="224" customFormat="1"/>
    <row r="157" s="224" customFormat="1"/>
    <row r="158" s="224" customFormat="1"/>
    <row r="159" s="224" customFormat="1"/>
    <row r="160" s="224" customFormat="1"/>
    <row r="161" s="224" customFormat="1"/>
    <row r="162" s="224" customFormat="1"/>
    <row r="163" s="224" customFormat="1"/>
    <row r="164" s="224" customFormat="1"/>
    <row r="165" s="224" customFormat="1"/>
    <row r="166" s="224" customFormat="1"/>
    <row r="167" s="224" customFormat="1"/>
    <row r="168" s="224" customFormat="1"/>
    <row r="169" s="224" customFormat="1"/>
    <row r="170" s="224" customFormat="1"/>
    <row r="171" s="224" customFormat="1"/>
    <row r="172" s="224" customFormat="1"/>
    <row r="173" s="224" customFormat="1"/>
    <row r="174" s="224" customFormat="1"/>
    <row r="175" s="224" customFormat="1"/>
    <row r="176" s="224" customFormat="1"/>
    <row r="177" s="224" customFormat="1"/>
    <row r="178" s="224" customFormat="1"/>
    <row r="179" s="224" customFormat="1"/>
    <row r="180" s="224" customFormat="1"/>
    <row r="181" s="224" customFormat="1"/>
    <row r="182" s="224" customFormat="1"/>
    <row r="183" s="224" customFormat="1"/>
    <row r="184" s="224" customFormat="1"/>
    <row r="185" s="224" customFormat="1"/>
    <row r="186" s="224" customFormat="1"/>
    <row r="187" s="224" customFormat="1"/>
    <row r="188" s="224" customFormat="1"/>
    <row r="189" s="224" customFormat="1"/>
    <row r="190" s="224" customFormat="1"/>
    <row r="191" s="224" customFormat="1"/>
    <row r="192" s="224" customFormat="1"/>
    <row r="193" s="224" customFormat="1"/>
    <row r="194" s="224" customFormat="1"/>
    <row r="195" s="224" customFormat="1"/>
    <row r="196" s="224" customFormat="1"/>
    <row r="197" s="224" customFormat="1"/>
    <row r="198" s="224" customFormat="1"/>
    <row r="199" s="224" customFormat="1"/>
    <row r="200" s="224" customFormat="1"/>
    <row r="201" s="224" customFormat="1"/>
    <row r="202" s="224" customFormat="1"/>
    <row r="203" s="224" customFormat="1"/>
    <row r="204" s="224" customFormat="1"/>
    <row r="205" s="224" customFormat="1"/>
    <row r="206" s="224" customFormat="1"/>
    <row r="207" s="224" customFormat="1"/>
    <row r="208" s="224" customFormat="1"/>
    <row r="209" s="224" customFormat="1"/>
    <row r="210" s="224" customFormat="1"/>
    <row r="211" s="224" customFormat="1"/>
    <row r="212" s="224" customFormat="1"/>
    <row r="213" s="224" customFormat="1"/>
    <row r="214" s="224" customFormat="1"/>
    <row r="215" s="224" customFormat="1"/>
    <row r="216" s="224" customFormat="1"/>
    <row r="217" s="224" customFormat="1"/>
    <row r="218" s="224" customFormat="1"/>
    <row r="219" s="224" customFormat="1"/>
    <row r="220" s="224" customFormat="1"/>
    <row r="221" s="224" customFormat="1"/>
    <row r="222" s="224" customFormat="1"/>
    <row r="223" s="224" customFormat="1"/>
    <row r="224" s="224" customFormat="1"/>
    <row r="225" s="224" customFormat="1"/>
    <row r="226" s="224" customFormat="1"/>
    <row r="227" s="224" customFormat="1"/>
    <row r="228" s="224" customFormat="1"/>
    <row r="229" s="224" customFormat="1"/>
    <row r="230" s="224" customFormat="1"/>
    <row r="231" s="224" customFormat="1"/>
    <row r="232" s="224" customFormat="1"/>
    <row r="233" s="224" customFormat="1"/>
    <row r="234" s="224" customFormat="1"/>
    <row r="235" s="224" customFormat="1"/>
    <row r="236" s="224" customFormat="1"/>
    <row r="237" s="224" customFormat="1"/>
    <row r="238" s="224" customFormat="1"/>
    <row r="239" s="224" customFormat="1"/>
    <row r="240" s="224" customFormat="1"/>
    <row r="241" s="224" customFormat="1"/>
    <row r="242" s="224" customFormat="1"/>
    <row r="243" s="224" customFormat="1"/>
    <row r="244" s="224" customFormat="1"/>
    <row r="245" s="224" customFormat="1"/>
    <row r="246" s="224" customFormat="1"/>
    <row r="247" s="224" customFormat="1"/>
    <row r="248" s="224" customFormat="1"/>
    <row r="249" s="224" customFormat="1"/>
    <row r="250" s="224" customFormat="1"/>
    <row r="251" s="224" customFormat="1"/>
    <row r="252" s="224" customFormat="1"/>
    <row r="253" s="224" customFormat="1"/>
    <row r="254" s="224" customFormat="1"/>
    <row r="255" s="224" customFormat="1"/>
    <row r="256" s="224" customFormat="1"/>
    <row r="257" s="224" customFormat="1"/>
    <row r="258" s="224" customFormat="1"/>
    <row r="259" s="224" customFormat="1"/>
    <row r="260" s="224" customFormat="1"/>
    <row r="261" s="224" customFormat="1"/>
    <row r="262" s="224" customFormat="1"/>
    <row r="263" s="224" customFormat="1"/>
    <row r="264" s="224" customFormat="1"/>
    <row r="265" s="224" customFormat="1"/>
    <row r="266" s="224" customFormat="1"/>
    <row r="267" s="224" customFormat="1"/>
    <row r="268" s="224" customFormat="1"/>
    <row r="269" s="224" customFormat="1"/>
    <row r="270" s="224" customFormat="1"/>
    <row r="271" s="224" customFormat="1"/>
    <row r="272" s="224" customFormat="1"/>
    <row r="273" s="224" customFormat="1"/>
    <row r="274" s="224" customFormat="1"/>
    <row r="275" s="224" customFormat="1"/>
    <row r="276" s="224" customFormat="1"/>
    <row r="277" s="224" customFormat="1"/>
    <row r="278" s="224" customFormat="1"/>
    <row r="279" s="224" customFormat="1"/>
    <row r="280" s="224" customFormat="1"/>
    <row r="281" s="224" customFormat="1"/>
    <row r="282" s="224" customFormat="1"/>
    <row r="283" s="224" customFormat="1"/>
    <row r="284" s="224" customFormat="1"/>
    <row r="285" s="224" customFormat="1"/>
    <row r="286" s="224" customFormat="1"/>
    <row r="287" s="224" customFormat="1"/>
    <row r="288" s="224" customFormat="1"/>
    <row r="289" s="224" customFormat="1"/>
    <row r="290" s="224" customFormat="1"/>
    <row r="291" s="224" customFormat="1"/>
    <row r="292" s="224" customFormat="1"/>
    <row r="293" s="224" customFormat="1"/>
    <row r="294" s="224" customFormat="1"/>
    <row r="295" s="224" customFormat="1"/>
    <row r="296" s="224" customFormat="1"/>
    <row r="297" s="224" customFormat="1"/>
    <row r="298" s="224" customFormat="1"/>
    <row r="299" s="224" customFormat="1"/>
    <row r="300" s="224" customFormat="1"/>
    <row r="301" s="224" customFormat="1"/>
    <row r="302" s="224" customFormat="1"/>
    <row r="303" s="224" customFormat="1"/>
    <row r="304" s="224" customFormat="1"/>
    <row r="305" s="224" customFormat="1"/>
    <row r="306" s="224" customFormat="1"/>
    <row r="307" s="224" customFormat="1"/>
    <row r="308" s="224" customFormat="1"/>
    <row r="309" s="224" customFormat="1"/>
    <row r="310" s="224" customFormat="1"/>
    <row r="311" s="224" customFormat="1"/>
    <row r="312" s="224" customFormat="1"/>
    <row r="313" s="224" customFormat="1"/>
    <row r="314" s="224" customFormat="1"/>
    <row r="315" s="224" customFormat="1"/>
    <row r="316" s="224" customFormat="1"/>
    <row r="317" s="224" customFormat="1"/>
    <row r="318" s="224" customFormat="1"/>
    <row r="319" s="224" customFormat="1"/>
    <row r="320" s="224" customFormat="1"/>
    <row r="321" s="224" customFormat="1"/>
    <row r="322" s="224" customFormat="1"/>
    <row r="323" s="224" customFormat="1"/>
    <row r="324" s="224" customFormat="1"/>
    <row r="325" s="224" customFormat="1"/>
    <row r="326" s="224" customFormat="1"/>
    <row r="327" s="224" customFormat="1"/>
    <row r="328" s="224" customFormat="1"/>
    <row r="329" s="224" customFormat="1"/>
    <row r="330" s="224" customFormat="1"/>
    <row r="331" s="224" customFormat="1"/>
    <row r="332" s="224" customFormat="1"/>
    <row r="333" s="224" customFormat="1"/>
    <row r="334" s="224" customFormat="1"/>
    <row r="335" s="224" customFormat="1"/>
    <row r="336" s="224" customFormat="1"/>
    <row r="337" s="224" customFormat="1"/>
    <row r="338" s="224" customFormat="1"/>
    <row r="339" s="224" customFormat="1"/>
    <row r="340" s="224" customFormat="1"/>
    <row r="341" s="224" customFormat="1"/>
    <row r="342" s="224" customFormat="1"/>
    <row r="343" s="224" customFormat="1"/>
    <row r="344" s="224" customFormat="1"/>
    <row r="345" s="224" customFormat="1"/>
    <row r="346" s="224" customFormat="1"/>
    <row r="347" s="224" customFormat="1"/>
    <row r="348" s="224" customFormat="1"/>
    <row r="349" s="224" customFormat="1"/>
    <row r="350" s="224" customFormat="1"/>
    <row r="351" s="224" customFormat="1"/>
    <row r="352" s="224" customFormat="1"/>
    <row r="353" s="224" customFormat="1"/>
    <row r="354" s="224" customFormat="1"/>
    <row r="355" s="224" customFormat="1"/>
    <row r="356" s="224" customFormat="1"/>
    <row r="357" s="224" customFormat="1"/>
    <row r="358" s="224" customFormat="1"/>
    <row r="359" s="224" customFormat="1"/>
    <row r="360" s="224" customFormat="1"/>
    <row r="361" s="224" customFormat="1"/>
    <row r="362" s="224" customFormat="1"/>
    <row r="363" s="224" customFormat="1"/>
    <row r="364" s="224" customFormat="1"/>
    <row r="365" s="224" customFormat="1"/>
    <row r="366" s="224" customFormat="1"/>
    <row r="367" s="224" customFormat="1"/>
    <row r="368" s="224" customFormat="1"/>
    <row r="369" s="224" customFormat="1"/>
    <row r="370" s="224" customFormat="1"/>
    <row r="371" s="224" customFormat="1"/>
    <row r="372" s="224" customFormat="1"/>
    <row r="373" s="224" customFormat="1"/>
    <row r="374" s="224" customFormat="1"/>
    <row r="375" s="224" customFormat="1"/>
    <row r="376" s="224" customFormat="1"/>
    <row r="377" s="224" customFormat="1"/>
    <row r="378" s="224" customFormat="1"/>
    <row r="379" s="224" customFormat="1"/>
    <row r="380" s="224" customFormat="1"/>
    <row r="381" s="224" customFormat="1"/>
    <row r="382" s="224" customFormat="1"/>
    <row r="383" s="224" customFormat="1"/>
    <row r="384" s="224" customFormat="1"/>
    <row r="385" s="224" customFormat="1"/>
    <row r="386" s="224" customFormat="1"/>
    <row r="387" s="224" customFormat="1"/>
    <row r="388" s="224" customFormat="1"/>
    <row r="389" s="224" customFormat="1"/>
    <row r="390" s="224" customFormat="1"/>
    <row r="391" s="224" customFormat="1"/>
    <row r="392" s="224" customFormat="1"/>
    <row r="393" s="224" customFormat="1"/>
    <row r="394" s="224" customFormat="1"/>
    <row r="395" s="224" customFormat="1"/>
    <row r="396" s="224" customFormat="1"/>
    <row r="397" s="224" customFormat="1"/>
    <row r="398" s="224" customFormat="1"/>
    <row r="399" s="224" customFormat="1"/>
    <row r="400" s="224" customFormat="1"/>
    <row r="401" s="224" customFormat="1"/>
    <row r="402" s="224" customFormat="1"/>
    <row r="403" s="224" customFormat="1"/>
    <row r="404" s="224" customFormat="1"/>
    <row r="405" s="224" customFormat="1"/>
    <row r="406" s="224" customFormat="1"/>
    <row r="407" s="224" customFormat="1"/>
    <row r="408" s="224" customFormat="1"/>
    <row r="409" s="224" customFormat="1"/>
    <row r="410" s="224" customFormat="1"/>
    <row r="411" s="224" customFormat="1"/>
    <row r="412" s="224" customFormat="1"/>
    <row r="413" s="224" customFormat="1"/>
    <row r="414" s="224" customFormat="1"/>
    <row r="415" s="224" customFormat="1"/>
    <row r="416" s="224" customFormat="1"/>
    <row r="417" s="224" customFormat="1"/>
    <row r="418" s="224" customFormat="1"/>
    <row r="419" s="224" customFormat="1"/>
    <row r="420" s="224" customFormat="1"/>
    <row r="421" s="224" customFormat="1"/>
    <row r="422" s="224" customFormat="1"/>
    <row r="423" s="224" customFormat="1"/>
    <row r="424" s="224" customFormat="1"/>
    <row r="425" s="224" customFormat="1"/>
    <row r="426" s="224" customFormat="1"/>
    <row r="427" s="224" customFormat="1"/>
    <row r="428" s="224" customFormat="1"/>
    <row r="429" s="224" customFormat="1"/>
    <row r="430" s="224" customFormat="1"/>
    <row r="431" s="224" customFormat="1"/>
    <row r="432" s="224" customFormat="1"/>
    <row r="433" s="224" customFormat="1"/>
    <row r="434" s="224" customFormat="1"/>
    <row r="435" s="224" customFormat="1"/>
    <row r="436" s="224" customFormat="1"/>
    <row r="437" s="224" customFormat="1"/>
    <row r="438" s="224" customFormat="1"/>
    <row r="439" s="224" customFormat="1"/>
    <row r="440" s="224" customFormat="1"/>
    <row r="441" s="224" customFormat="1"/>
    <row r="442" s="224" customFormat="1"/>
    <row r="443" s="224" customFormat="1"/>
    <row r="444" s="224" customFormat="1"/>
    <row r="445" s="224" customFormat="1"/>
    <row r="446" s="224" customFormat="1"/>
    <row r="447" s="224" customFormat="1"/>
    <row r="448" s="224" customFormat="1"/>
    <row r="449" s="224" customFormat="1"/>
    <row r="450" s="224" customFormat="1"/>
    <row r="451" s="224" customFormat="1"/>
    <row r="452" s="224" customFormat="1"/>
    <row r="453" s="224" customFormat="1"/>
    <row r="454" s="224" customFormat="1"/>
    <row r="455" s="224" customFormat="1"/>
    <row r="456" s="224" customFormat="1"/>
    <row r="457" s="224" customFormat="1"/>
    <row r="458" s="224" customFormat="1"/>
    <row r="459" s="224" customFormat="1"/>
    <row r="460" s="224" customFormat="1"/>
    <row r="461" s="224" customFormat="1"/>
    <row r="462" s="224" customFormat="1"/>
    <row r="463" s="224" customFormat="1"/>
    <row r="464" s="224" customFormat="1"/>
    <row r="465" s="224" customFormat="1"/>
    <row r="466" s="224" customFormat="1"/>
    <row r="467" s="224" customFormat="1"/>
    <row r="468" s="224" customFormat="1"/>
    <row r="469" s="224" customFormat="1"/>
    <row r="470" s="224" customFormat="1"/>
    <row r="471" s="224" customFormat="1"/>
    <row r="472" s="224" customFormat="1"/>
    <row r="473" s="224" customFormat="1"/>
    <row r="474" s="224" customFormat="1"/>
    <row r="475" s="224" customFormat="1"/>
    <row r="476" s="224" customFormat="1"/>
    <row r="477" s="224" customFormat="1"/>
    <row r="478" s="224" customFormat="1"/>
    <row r="479" s="224" customFormat="1"/>
    <row r="480" s="224" customFormat="1"/>
    <row r="481" s="224" customFormat="1"/>
    <row r="482" s="224" customFormat="1"/>
    <row r="483" s="224" customFormat="1"/>
    <row r="484" s="224" customFormat="1"/>
    <row r="485" s="224" customFormat="1"/>
    <row r="486" s="224" customFormat="1"/>
    <row r="487" s="224" customFormat="1"/>
    <row r="488" s="224" customFormat="1"/>
    <row r="489" s="224" customFormat="1"/>
    <row r="490" s="224" customFormat="1"/>
    <row r="491" s="224" customFormat="1"/>
    <row r="492" s="224" customFormat="1"/>
    <row r="493" s="224" customFormat="1"/>
    <row r="494" s="224" customFormat="1"/>
    <row r="495" s="224" customFormat="1"/>
    <row r="496" s="224" customFormat="1"/>
    <row r="497" s="224" customFormat="1"/>
    <row r="498" s="224" customFormat="1"/>
    <row r="499" s="224" customFormat="1"/>
    <row r="500" s="224" customFormat="1"/>
    <row r="501" s="224" customFormat="1"/>
    <row r="502" s="224" customFormat="1"/>
    <row r="503" s="224" customFormat="1"/>
    <row r="504" s="224" customFormat="1"/>
    <row r="505" s="224" customFormat="1"/>
    <row r="506" s="224" customFormat="1"/>
    <row r="507" s="224" customFormat="1"/>
    <row r="508" s="224" customFormat="1"/>
    <row r="509" s="224" customFormat="1"/>
    <row r="510" s="224" customFormat="1"/>
    <row r="511" s="224" customFormat="1"/>
    <row r="512" s="224" customFormat="1"/>
    <row r="513" s="224" customFormat="1"/>
    <row r="514" s="224" customFormat="1"/>
    <row r="515" s="224" customFormat="1"/>
    <row r="516" s="224" customFormat="1"/>
    <row r="517" s="224" customFormat="1"/>
    <row r="518" s="224" customFormat="1"/>
    <row r="519" s="224" customFormat="1"/>
    <row r="520" s="224" customFormat="1"/>
    <row r="521" s="224" customFormat="1"/>
    <row r="522" s="224" customFormat="1"/>
    <row r="523" s="224" customFormat="1"/>
    <row r="524" s="224" customFormat="1"/>
    <row r="525" s="224" customFormat="1"/>
    <row r="526" s="224" customFormat="1"/>
    <row r="527" s="224" customFormat="1"/>
    <row r="528" s="224" customFormat="1"/>
    <row r="529" s="224" customFormat="1"/>
    <row r="530" s="224" customFormat="1"/>
    <row r="531" s="224" customFormat="1"/>
    <row r="532" s="224" customFormat="1"/>
    <row r="533" s="224" customFormat="1"/>
    <row r="534" s="224" customFormat="1"/>
    <row r="535" s="224" customFormat="1"/>
    <row r="536" s="224" customFormat="1"/>
    <row r="537" s="224" customFormat="1"/>
    <row r="538" s="224" customFormat="1"/>
    <row r="539" s="224" customFormat="1"/>
    <row r="540" s="224" customFormat="1"/>
    <row r="541" s="224" customFormat="1"/>
    <row r="542" s="224" customFormat="1"/>
    <row r="543" s="224" customFormat="1"/>
    <row r="544" s="224" customFormat="1"/>
    <row r="545" s="224" customFormat="1"/>
    <row r="546" s="224" customFormat="1"/>
    <row r="547" s="224" customFormat="1"/>
    <row r="548" s="224" customFormat="1"/>
    <row r="549" s="224" customFormat="1"/>
    <row r="550" s="224" customFormat="1"/>
    <row r="551" s="224" customFormat="1"/>
    <row r="552" s="224" customFormat="1"/>
    <row r="553" s="224" customFormat="1"/>
    <row r="554" s="224" customFormat="1"/>
    <row r="555" s="224" customFormat="1"/>
    <row r="556" s="224" customFormat="1"/>
    <row r="557" s="224" customFormat="1"/>
    <row r="558" s="224" customFormat="1"/>
    <row r="559" s="224" customFormat="1"/>
    <row r="560" s="224" customFormat="1"/>
    <row r="561" s="224" customFormat="1"/>
    <row r="562" s="224" customFormat="1"/>
    <row r="563" s="224" customFormat="1"/>
    <row r="564" s="224" customFormat="1"/>
    <row r="565" s="224" customFormat="1"/>
    <row r="566" s="224" customFormat="1"/>
    <row r="567" s="224" customFormat="1"/>
    <row r="568" s="224" customFormat="1"/>
    <row r="569" s="224" customFormat="1"/>
    <row r="570" s="224" customFormat="1"/>
    <row r="571" s="224" customFormat="1"/>
    <row r="572" s="224" customFormat="1"/>
    <row r="573" s="224" customFormat="1"/>
    <row r="574" s="224" customFormat="1"/>
    <row r="575" s="224" customFormat="1"/>
    <row r="576" s="224" customFormat="1"/>
    <row r="577" s="224" customFormat="1"/>
    <row r="578" s="224" customFormat="1"/>
    <row r="579" s="224" customFormat="1"/>
    <row r="580" s="224" customFormat="1"/>
    <row r="581" s="224" customFormat="1"/>
    <row r="582" s="224" customFormat="1"/>
    <row r="583" s="224" customFormat="1"/>
    <row r="584" s="224" customFormat="1"/>
    <row r="585" s="224" customFormat="1"/>
    <row r="586" s="224" customFormat="1"/>
    <row r="587" s="224" customFormat="1"/>
    <row r="588" s="224" customFormat="1"/>
    <row r="589" s="224" customFormat="1"/>
    <row r="590" s="224" customFormat="1"/>
    <row r="591" s="224" customFormat="1"/>
    <row r="592" s="224" customFormat="1"/>
    <row r="593" s="224" customFormat="1"/>
    <row r="594" s="224" customFormat="1"/>
    <row r="595" s="224" customFormat="1"/>
    <row r="596" s="224" customFormat="1"/>
    <row r="597" s="224" customFormat="1"/>
    <row r="598" s="224" customFormat="1"/>
    <row r="599" s="224" customFormat="1"/>
    <row r="600" s="224" customFormat="1"/>
    <row r="601" s="224" customFormat="1"/>
    <row r="602" s="224" customFormat="1"/>
    <row r="603" s="224" customFormat="1"/>
    <row r="604" s="224" customFormat="1"/>
    <row r="605" s="224" customFormat="1"/>
    <row r="606" s="224" customFormat="1"/>
    <row r="607" s="224" customFormat="1"/>
    <row r="608" s="224" customFormat="1"/>
    <row r="609" s="224" customFormat="1"/>
    <row r="610" s="224" customFormat="1"/>
    <row r="611" s="224" customFormat="1"/>
    <row r="612" s="224" customFormat="1"/>
    <row r="613" s="224" customFormat="1"/>
    <row r="614" s="224" customFormat="1"/>
    <row r="615" s="224" customFormat="1"/>
    <row r="616" s="224" customFormat="1"/>
    <row r="617" s="224" customFormat="1"/>
    <row r="618" s="224" customFormat="1"/>
    <row r="619" s="224" customFormat="1"/>
    <row r="620" s="224" customFormat="1"/>
    <row r="621" s="224" customFormat="1"/>
    <row r="622" s="224" customFormat="1"/>
    <row r="623" s="224" customFormat="1"/>
    <row r="624" s="224" customFormat="1"/>
    <row r="625" s="224" customFormat="1"/>
    <row r="626" s="224" customFormat="1"/>
    <row r="627" s="224" customFormat="1"/>
    <row r="628" s="224" customFormat="1"/>
    <row r="629" s="224" customFormat="1"/>
    <row r="630" s="224" customFormat="1"/>
    <row r="631" s="224" customFormat="1"/>
    <row r="632" s="224" customFormat="1"/>
    <row r="633" s="224" customFormat="1"/>
    <row r="634" s="224" customFormat="1"/>
    <row r="635" s="224" customFormat="1"/>
    <row r="636" s="224" customFormat="1"/>
    <row r="637" s="224" customFormat="1"/>
    <row r="638" s="224" customFormat="1"/>
    <row r="639" s="224" customFormat="1"/>
    <row r="640" s="224" customFormat="1"/>
    <row r="641" s="224" customFormat="1"/>
    <row r="642" s="224" customFormat="1"/>
    <row r="643" s="224" customFormat="1"/>
    <row r="644" s="224" customFormat="1"/>
    <row r="645" s="224" customFormat="1"/>
    <row r="646" s="224" customFormat="1"/>
    <row r="647" s="224" customFormat="1"/>
    <row r="648" s="224" customFormat="1"/>
    <row r="649" s="224" customFormat="1"/>
    <row r="650" s="224" customFormat="1"/>
    <row r="651" s="224" customFormat="1"/>
    <row r="652" s="224" customFormat="1"/>
    <row r="653" s="224" customFormat="1"/>
    <row r="654" s="224" customFormat="1"/>
    <row r="655" s="224" customFormat="1"/>
    <row r="656" s="224" customFormat="1"/>
    <row r="657" s="224" customFormat="1"/>
    <row r="658" s="224" customFormat="1"/>
    <row r="659" s="224" customFormat="1"/>
    <row r="660" s="224" customFormat="1"/>
    <row r="661" s="224" customFormat="1"/>
    <row r="662" s="224" customFormat="1"/>
    <row r="663" s="224" customFormat="1"/>
    <row r="664" s="224" customFormat="1"/>
    <row r="665" s="224" customFormat="1"/>
    <row r="666" s="224" customFormat="1"/>
    <row r="667" s="224" customFormat="1"/>
    <row r="668" s="224" customFormat="1"/>
    <row r="669" s="224" customFormat="1"/>
    <row r="670" s="224" customFormat="1"/>
    <row r="671" s="224" customFormat="1"/>
    <row r="672" s="224" customFormat="1"/>
    <row r="673" s="224" customFormat="1"/>
    <row r="674" s="224" customFormat="1"/>
    <row r="675" s="224" customFormat="1"/>
    <row r="676" s="224" customFormat="1"/>
    <row r="677" s="224" customFormat="1"/>
    <row r="678" s="224" customFormat="1"/>
    <row r="679" s="224" customFormat="1"/>
    <row r="680" s="224" customFormat="1"/>
    <row r="681" s="224" customFormat="1"/>
    <row r="682" s="224" customFormat="1"/>
    <row r="683" s="224" customFormat="1"/>
    <row r="684" s="224" customFormat="1"/>
    <row r="685" s="224" customFormat="1"/>
    <row r="686" s="224" customFormat="1"/>
    <row r="687" s="224" customFormat="1"/>
    <row r="688" s="224" customFormat="1"/>
    <row r="689" s="224" customFormat="1"/>
    <row r="690" s="224" customFormat="1"/>
    <row r="691" s="224" customFormat="1"/>
    <row r="692" s="224" customFormat="1"/>
    <row r="693" s="224" customFormat="1"/>
    <row r="694" s="224" customFormat="1"/>
    <row r="695" s="224" customFormat="1"/>
    <row r="696" s="224" customFormat="1"/>
    <row r="697" s="224" customFormat="1"/>
    <row r="698" s="224" customFormat="1"/>
    <row r="699" s="224" customFormat="1"/>
    <row r="700" s="224" customFormat="1"/>
    <row r="701" s="224" customFormat="1"/>
    <row r="702" s="224" customFormat="1"/>
    <row r="703" s="224" customFormat="1"/>
    <row r="704" s="224" customFormat="1"/>
    <row r="705" s="224" customFormat="1"/>
    <row r="706" s="224" customFormat="1"/>
    <row r="707" s="224" customFormat="1"/>
    <row r="708" s="224" customFormat="1"/>
    <row r="709" s="224" customFormat="1"/>
    <row r="710" s="224" customFormat="1"/>
    <row r="711" s="224" customFormat="1"/>
    <row r="712" s="224" customFormat="1"/>
    <row r="713" s="224" customFormat="1"/>
    <row r="714" s="224" customFormat="1"/>
    <row r="715" s="224" customFormat="1"/>
    <row r="716" s="224" customFormat="1"/>
    <row r="717" s="224" customFormat="1"/>
    <row r="718" s="224" customFormat="1"/>
    <row r="719" s="224" customFormat="1"/>
    <row r="720" s="224" customFormat="1"/>
    <row r="721" s="224" customFormat="1"/>
    <row r="722" s="224" customFormat="1"/>
    <row r="723" s="224" customFormat="1"/>
    <row r="724" s="224" customFormat="1"/>
    <row r="725" s="224" customFormat="1"/>
    <row r="726" s="224" customFormat="1"/>
    <row r="727" s="224" customFormat="1"/>
    <row r="728" s="224" customFormat="1"/>
    <row r="729" s="224" customFormat="1"/>
    <row r="730" s="224" customFormat="1"/>
    <row r="731" s="224" customFormat="1"/>
    <row r="732" s="224" customFormat="1"/>
    <row r="733" s="224" customFormat="1"/>
    <row r="734" s="224" customFormat="1"/>
    <row r="735" s="224" customFormat="1"/>
    <row r="736" s="224" customFormat="1"/>
    <row r="737" s="224" customFormat="1"/>
    <row r="738" s="224" customFormat="1"/>
    <row r="739" s="224" customFormat="1"/>
    <row r="740" s="224" customFormat="1"/>
    <row r="741" s="224" customFormat="1"/>
    <row r="742" s="224" customFormat="1"/>
    <row r="743" s="224" customFormat="1"/>
    <row r="744" s="224" customFormat="1"/>
    <row r="745" s="224" customFormat="1"/>
    <row r="746" s="224" customFormat="1"/>
    <row r="747" s="224" customFormat="1"/>
    <row r="748" s="224" customFormat="1"/>
    <row r="749" s="224" customFormat="1"/>
    <row r="750" s="224" customFormat="1"/>
    <row r="751" s="224" customFormat="1"/>
    <row r="752" s="224" customFormat="1"/>
    <row r="753" s="224" customFormat="1"/>
    <row r="754" s="224" customFormat="1"/>
    <row r="755" s="224" customFormat="1"/>
    <row r="756" s="224" customFormat="1"/>
    <row r="757" s="224" customFormat="1"/>
    <row r="758" s="224" customFormat="1"/>
    <row r="759" s="224" customFormat="1"/>
    <row r="760" s="224" customFormat="1"/>
    <row r="761" s="224" customFormat="1"/>
    <row r="762" s="224" customFormat="1"/>
    <row r="763" s="224" customFormat="1"/>
    <row r="764" s="224" customFormat="1"/>
    <row r="765" s="224" customFormat="1"/>
    <row r="766" s="224" customFormat="1"/>
    <row r="767" s="224" customFormat="1"/>
    <row r="768" s="224" customFormat="1"/>
    <row r="769" s="224" customFormat="1"/>
    <row r="770" s="224" customFormat="1"/>
    <row r="771" s="224" customFormat="1"/>
    <row r="772" s="224" customFormat="1"/>
    <row r="773" s="224" customFormat="1"/>
    <row r="774" s="224" customFormat="1"/>
    <row r="775" s="224" customFormat="1"/>
    <row r="776" s="224" customFormat="1"/>
    <row r="777" s="224" customFormat="1"/>
    <row r="778" s="224" customFormat="1"/>
    <row r="779" s="224" customFormat="1"/>
    <row r="780" s="224" customFormat="1"/>
    <row r="781" s="224" customFormat="1"/>
    <row r="782" s="224" customFormat="1"/>
    <row r="783" s="224" customFormat="1"/>
    <row r="784" s="224" customFormat="1"/>
    <row r="785" s="224" customFormat="1"/>
    <row r="786" s="224" customFormat="1"/>
    <row r="787" s="224" customFormat="1"/>
    <row r="788" s="224" customFormat="1"/>
    <row r="789" s="224" customFormat="1"/>
    <row r="790" s="224" customFormat="1"/>
    <row r="791" s="224" customFormat="1"/>
    <row r="792" s="224" customFormat="1"/>
    <row r="793" s="224" customFormat="1"/>
    <row r="794" s="224" customFormat="1"/>
    <row r="795" s="224" customFormat="1"/>
    <row r="796" s="224" customFormat="1"/>
    <row r="797" s="224" customFormat="1"/>
    <row r="798" s="224" customFormat="1"/>
    <row r="799" s="224" customFormat="1"/>
    <row r="800" s="224" customFormat="1"/>
    <row r="801" s="224" customFormat="1"/>
    <row r="802" s="224" customFormat="1"/>
    <row r="803" s="224" customFormat="1"/>
    <row r="804" s="224" customFormat="1"/>
    <row r="805" s="224" customFormat="1"/>
    <row r="806" s="224" customFormat="1"/>
    <row r="807" s="224" customFormat="1"/>
    <row r="808" s="224" customFormat="1"/>
    <row r="809" s="224" customFormat="1"/>
    <row r="810" s="224" customFormat="1"/>
    <row r="811" s="224" customFormat="1"/>
    <row r="812" s="224" customFormat="1"/>
    <row r="813" s="224" customFormat="1"/>
    <row r="814" s="224" customFormat="1"/>
    <row r="815" s="224" customFormat="1"/>
    <row r="816" s="224" customFormat="1"/>
    <row r="817" s="224" customFormat="1"/>
    <row r="818" s="224" customFormat="1"/>
    <row r="819" s="224" customFormat="1"/>
    <row r="820" s="224" customFormat="1"/>
    <row r="821" s="224" customFormat="1"/>
    <row r="822" s="224" customFormat="1"/>
    <row r="823" s="224" customFormat="1"/>
    <row r="824" s="224" customFormat="1"/>
    <row r="825" s="224" customFormat="1"/>
    <row r="826" s="224" customFormat="1"/>
    <row r="827" s="224" customFormat="1"/>
    <row r="828" s="224" customFormat="1"/>
    <row r="829" s="224" customFormat="1"/>
    <row r="830" s="224" customFormat="1"/>
    <row r="831" s="224" customFormat="1"/>
    <row r="832" s="224" customFormat="1"/>
    <row r="833" s="224" customFormat="1"/>
    <row r="834" s="224" customFormat="1"/>
    <row r="835" s="224" customFormat="1"/>
    <row r="836" s="224" customFormat="1"/>
    <row r="837" s="224" customFormat="1"/>
    <row r="838" s="224" customFormat="1"/>
    <row r="839" s="224" customFormat="1"/>
    <row r="840" s="224" customFormat="1"/>
    <row r="841" s="224" customFormat="1"/>
    <row r="842" s="224" customFormat="1"/>
    <row r="843" s="224" customFormat="1"/>
    <row r="844" s="224" customFormat="1"/>
    <row r="845" s="224" customFormat="1"/>
    <row r="846" s="224" customFormat="1"/>
    <row r="847" s="224" customFormat="1"/>
    <row r="848" s="224" customFormat="1"/>
    <row r="849" s="224" customFormat="1"/>
    <row r="850" s="224" customFormat="1"/>
    <row r="851" s="224" customFormat="1"/>
    <row r="852" s="224" customFormat="1"/>
    <row r="853" s="224" customFormat="1"/>
    <row r="854" s="224" customFormat="1"/>
    <row r="855" s="224" customFormat="1"/>
    <row r="856" s="224" customFormat="1"/>
    <row r="857" s="224" customFormat="1"/>
    <row r="858" s="224" customFormat="1"/>
    <row r="859" s="224" customFormat="1"/>
    <row r="860" s="224" customFormat="1"/>
    <row r="861" s="224" customFormat="1"/>
    <row r="862" s="224" customFormat="1"/>
    <row r="863" s="224" customFormat="1"/>
    <row r="864" s="224" customFormat="1"/>
    <row r="865" s="224" customFormat="1"/>
    <row r="866" s="224" customFormat="1"/>
    <row r="867" s="224" customFormat="1"/>
    <row r="868" s="224" customFormat="1"/>
    <row r="869" s="224" customFormat="1"/>
    <row r="870" s="224" customFormat="1"/>
    <row r="871" s="224" customFormat="1"/>
    <row r="872" s="224" customFormat="1"/>
    <row r="873" s="224" customFormat="1"/>
    <row r="874" s="224" customFormat="1"/>
    <row r="875" s="224" customFormat="1"/>
    <row r="876" s="224" customFormat="1"/>
    <row r="877" s="224" customFormat="1"/>
    <row r="878" s="224" customFormat="1"/>
    <row r="879" s="224" customFormat="1"/>
    <row r="880" s="224" customFormat="1"/>
    <row r="881" s="224" customFormat="1"/>
    <row r="882" s="224" customFormat="1"/>
    <row r="883" s="224" customFormat="1"/>
    <row r="884" s="224" customFormat="1"/>
    <row r="885" s="224" customFormat="1"/>
    <row r="886" s="224" customFormat="1"/>
    <row r="887" s="224" customFormat="1"/>
    <row r="888" s="224" customFormat="1"/>
    <row r="889" s="224" customFormat="1"/>
    <row r="890" s="224" customFormat="1"/>
    <row r="891" s="224" customFormat="1"/>
    <row r="892" s="224" customFormat="1"/>
    <row r="893" s="224" customFormat="1"/>
    <row r="894" s="224" customFormat="1"/>
    <row r="895" s="224" customFormat="1"/>
    <row r="896" s="224" customFormat="1"/>
    <row r="897" s="224" customFormat="1"/>
    <row r="898" s="224" customFormat="1"/>
    <row r="899" s="224" customFormat="1"/>
    <row r="900" s="224" customFormat="1"/>
    <row r="901" s="224" customFormat="1"/>
    <row r="902" s="224" customFormat="1"/>
    <row r="903" s="224" customFormat="1"/>
    <row r="904" s="224" customFormat="1"/>
    <row r="905" s="224" customFormat="1"/>
    <row r="906" s="224" customFormat="1"/>
    <row r="907" s="224" customFormat="1"/>
    <row r="908" s="224" customFormat="1"/>
    <row r="909" s="224" customFormat="1"/>
    <row r="910" s="224" customFormat="1"/>
    <row r="911" s="224" customFormat="1"/>
    <row r="912" s="224" customFormat="1"/>
    <row r="913" s="224" customFormat="1"/>
    <row r="914" s="224" customFormat="1"/>
    <row r="915" s="224" customFormat="1"/>
    <row r="916" s="224" customFormat="1"/>
    <row r="917" s="224" customFormat="1"/>
    <row r="918" s="224" customFormat="1"/>
    <row r="919" s="224" customFormat="1"/>
    <row r="920" s="224" customFormat="1"/>
    <row r="921" s="224" customFormat="1"/>
    <row r="922" s="224" customFormat="1"/>
    <row r="923" s="224" customFormat="1"/>
    <row r="924" s="224" customFormat="1"/>
    <row r="925" s="224" customFormat="1"/>
    <row r="926" s="224" customFormat="1"/>
    <row r="927" s="224" customFormat="1"/>
    <row r="928" s="224" customFormat="1"/>
    <row r="929" s="224" customFormat="1"/>
    <row r="930" s="224" customFormat="1"/>
    <row r="931" s="224" customFormat="1"/>
    <row r="932" s="224" customFormat="1"/>
    <row r="933" s="224" customFormat="1"/>
    <row r="934" s="224" customFormat="1"/>
    <row r="935" s="224" customFormat="1"/>
    <row r="936" s="224" customFormat="1"/>
    <row r="937" s="224" customFormat="1"/>
    <row r="938" s="224" customFormat="1"/>
    <row r="939" s="224" customFormat="1"/>
    <row r="940" s="224" customFormat="1"/>
    <row r="941" s="224" customFormat="1"/>
    <row r="942" s="224" customFormat="1"/>
    <row r="943" s="224" customFormat="1"/>
    <row r="944" s="224" customFormat="1"/>
    <row r="945" s="224" customFormat="1"/>
    <row r="946" s="224" customFormat="1"/>
    <row r="947" s="224" customFormat="1"/>
    <row r="948" s="224" customFormat="1"/>
    <row r="949" s="224" customFormat="1"/>
    <row r="950" s="224" customFormat="1"/>
    <row r="951" s="224" customFormat="1"/>
    <row r="952" s="224" customFormat="1"/>
    <row r="953" s="224" customFormat="1"/>
    <row r="954" s="224" customFormat="1"/>
    <row r="955" s="224" customFormat="1"/>
    <row r="956" s="224" customFormat="1"/>
    <row r="957" s="224" customFormat="1"/>
    <row r="958" s="224" customFormat="1"/>
    <row r="959" s="224" customFormat="1"/>
    <row r="960" s="224" customFormat="1"/>
    <row r="961" s="224" customFormat="1"/>
    <row r="962" s="224" customFormat="1"/>
    <row r="963" s="224" customFormat="1"/>
    <row r="964" s="224" customFormat="1"/>
    <row r="965" s="224" customFormat="1"/>
    <row r="966" s="224" customFormat="1"/>
    <row r="967" s="224" customFormat="1"/>
    <row r="968" s="224" customFormat="1"/>
    <row r="969" s="224" customFormat="1"/>
    <row r="970" s="224" customFormat="1"/>
    <row r="971" s="224" customFormat="1"/>
    <row r="972" s="224" customFormat="1"/>
    <row r="973" s="224" customFormat="1"/>
    <row r="974" s="224" customFormat="1"/>
    <row r="975" s="224" customFormat="1"/>
    <row r="976" s="224" customFormat="1"/>
    <row r="977" s="224" customFormat="1"/>
    <row r="978" s="224" customFormat="1"/>
    <row r="979" s="224" customFormat="1"/>
    <row r="980" s="224" customFormat="1"/>
    <row r="981" s="224" customFormat="1"/>
    <row r="982" s="224" customFormat="1"/>
    <row r="983" s="224" customFormat="1"/>
    <row r="984" s="224" customFormat="1"/>
    <row r="985" s="224" customFormat="1"/>
    <row r="986" s="224" customFormat="1"/>
    <row r="987" s="224" customFormat="1"/>
    <row r="988" s="224" customFormat="1"/>
    <row r="989" s="224" customFormat="1"/>
    <row r="990" s="224" customFormat="1"/>
    <row r="991" s="224" customFormat="1"/>
    <row r="992" s="224" customFormat="1"/>
    <row r="993" s="224" customFormat="1"/>
    <row r="994" s="224" customFormat="1"/>
    <row r="995" s="224" customFormat="1"/>
    <row r="996" s="224" customFormat="1"/>
    <row r="997" s="224" customFormat="1"/>
    <row r="998" s="224" customFormat="1"/>
    <row r="999" s="224" customFormat="1"/>
    <row r="1000" s="224" customFormat="1"/>
    <row r="1001" s="224" customFormat="1"/>
    <row r="1002" s="224" customFormat="1"/>
    <row r="1003" s="224" customFormat="1"/>
    <row r="1004" s="224" customFormat="1"/>
    <row r="1005" s="224" customFormat="1"/>
    <row r="1006" s="224" customFormat="1"/>
    <row r="1007" s="224" customFormat="1"/>
    <row r="1008" s="224" customFormat="1"/>
    <row r="1009" s="224" customFormat="1"/>
    <row r="1010" s="224" customFormat="1"/>
    <row r="1011" s="224" customFormat="1"/>
    <row r="1012" s="224" customFormat="1"/>
    <row r="1013" s="224" customFormat="1"/>
    <row r="1014" s="224" customFormat="1"/>
    <row r="1015" s="224" customFormat="1"/>
    <row r="1016" s="224" customFormat="1"/>
    <row r="1017" s="224" customFormat="1"/>
    <row r="1018" s="224" customFormat="1"/>
    <row r="1019" s="224" customFormat="1"/>
    <row r="1020" s="224" customFormat="1"/>
    <row r="1021" s="224" customFormat="1"/>
    <row r="1022" s="224" customFormat="1"/>
    <row r="1023" s="224" customFormat="1"/>
    <row r="1024" s="224" customFormat="1"/>
    <row r="1025" s="224" customFormat="1"/>
    <row r="1026" s="224" customFormat="1"/>
    <row r="1027" s="224" customFormat="1"/>
    <row r="1028" s="224" customFormat="1"/>
    <row r="1029" s="224" customFormat="1"/>
    <row r="1030" s="224" customFormat="1"/>
    <row r="1031" s="224" customFormat="1"/>
    <row r="1032" s="224" customFormat="1"/>
    <row r="1033" s="224" customFormat="1"/>
    <row r="1034" s="224" customFormat="1"/>
    <row r="1035" s="224" customFormat="1"/>
    <row r="1036" s="224" customFormat="1"/>
    <row r="1037" s="224" customFormat="1"/>
    <row r="1038" s="224" customFormat="1"/>
    <row r="1039" s="224" customFormat="1"/>
    <row r="1040" s="224" customFormat="1"/>
    <row r="1041" s="224" customFormat="1"/>
    <row r="1042" s="224" customFormat="1"/>
    <row r="1043" s="224" customFormat="1"/>
    <row r="1044" s="224" customFormat="1"/>
    <row r="1045" s="224" customFormat="1"/>
    <row r="1046" s="224" customFormat="1"/>
    <row r="1047" s="224" customFormat="1"/>
    <row r="1048" s="224" customFormat="1"/>
    <row r="1049" s="224" customFormat="1"/>
    <row r="1050" s="224" customFormat="1"/>
    <row r="1051" s="224" customFormat="1"/>
    <row r="1052" s="224" customFormat="1"/>
    <row r="1053" s="224" customFormat="1"/>
    <row r="1054" s="224" customFormat="1"/>
    <row r="1055" s="224" customFormat="1"/>
    <row r="1056" s="224" customFormat="1"/>
    <row r="1057" s="224" customFormat="1"/>
    <row r="1058" s="224" customFormat="1"/>
    <row r="1059" s="224" customFormat="1"/>
    <row r="1060" s="224" customFormat="1"/>
    <row r="1061" s="224" customFormat="1"/>
    <row r="1062" s="224" customFormat="1"/>
    <row r="1063" s="224" customFormat="1"/>
    <row r="1064" s="224" customFormat="1"/>
    <row r="1065" s="224" customFormat="1"/>
    <row r="1066" s="224" customFormat="1"/>
    <row r="1067" s="224" customFormat="1"/>
    <row r="1068" s="224" customFormat="1"/>
    <row r="1069" s="224" customFormat="1"/>
    <row r="1070" s="224" customFormat="1"/>
    <row r="1071" s="224" customFormat="1"/>
    <row r="1072" s="224" customFormat="1"/>
    <row r="1073" s="224" customFormat="1"/>
    <row r="1074" s="224" customFormat="1"/>
    <row r="1075" s="224" customFormat="1"/>
    <row r="1076" s="224" customFormat="1"/>
    <row r="1077" s="224" customFormat="1"/>
    <row r="1078" s="224" customFormat="1"/>
    <row r="1079" s="224" customFormat="1"/>
    <row r="1080" s="224" customFormat="1"/>
    <row r="1081" s="224" customFormat="1"/>
    <row r="1082" s="224" customFormat="1"/>
    <row r="1083" s="224" customFormat="1"/>
    <row r="1084" s="224" customFormat="1"/>
    <row r="1085" s="224" customFormat="1"/>
    <row r="1086" s="224" customFormat="1"/>
    <row r="1087" s="224" customFormat="1"/>
    <row r="1088" s="224" customFormat="1"/>
    <row r="1089" s="224" customFormat="1"/>
    <row r="1090" s="224" customFormat="1"/>
    <row r="1091" s="224" customFormat="1"/>
    <row r="1092" s="224" customFormat="1"/>
    <row r="1093" s="224" customFormat="1"/>
    <row r="1094" s="224" customFormat="1"/>
    <row r="1095" s="224" customFormat="1"/>
    <row r="1096" s="224" customFormat="1"/>
    <row r="1097" s="224" customFormat="1"/>
    <row r="1098" s="224" customFormat="1"/>
    <row r="1099" s="224" customFormat="1"/>
    <row r="1100" s="224" customFormat="1"/>
    <row r="1101" s="224" customFormat="1"/>
    <row r="1102" s="224" customFormat="1"/>
    <row r="1103" s="224" customFormat="1"/>
    <row r="1104" s="224" customFormat="1"/>
    <row r="1105" s="224" customFormat="1"/>
    <row r="1106" s="224" customFormat="1"/>
    <row r="1107" s="224" customFormat="1"/>
    <row r="1108" s="224" customFormat="1"/>
    <row r="1109" s="224" customFormat="1"/>
    <row r="1110" s="224" customFormat="1"/>
    <row r="1111" s="224" customFormat="1"/>
    <row r="1112" s="224" customFormat="1"/>
    <row r="1113" s="224" customFormat="1"/>
    <row r="1114" s="224" customFormat="1"/>
    <row r="1115" s="224" customFormat="1"/>
    <row r="1116" s="224" customFormat="1"/>
    <row r="1117" s="224" customFormat="1"/>
    <row r="1118" s="224" customFormat="1"/>
    <row r="1119" s="224" customFormat="1"/>
    <row r="1120" s="224" customFormat="1"/>
    <row r="1121" s="224" customFormat="1"/>
    <row r="1122" s="224" customFormat="1"/>
    <row r="1123" s="224" customFormat="1"/>
    <row r="1124" s="224" customFormat="1"/>
    <row r="1125" s="224" customFormat="1"/>
    <row r="1126" s="224" customFormat="1"/>
    <row r="1127" s="224" customFormat="1"/>
    <row r="1128" s="224" customFormat="1"/>
    <row r="1129" s="224" customFormat="1"/>
    <row r="1130" s="224" customFormat="1"/>
    <row r="1131" s="224" customFormat="1"/>
    <row r="1132" s="224" customFormat="1"/>
    <row r="1133" s="224" customFormat="1"/>
    <row r="1134" s="224" customFormat="1"/>
    <row r="1135" s="224" customFormat="1"/>
    <row r="1136" s="224" customFormat="1"/>
    <row r="1137" s="224" customFormat="1"/>
    <row r="1138" s="224" customFormat="1"/>
    <row r="1139" s="224" customFormat="1"/>
    <row r="1140" s="224" customFormat="1"/>
    <row r="1141" s="224" customFormat="1"/>
    <row r="1142" s="224" customFormat="1"/>
    <row r="1143" s="224" customFormat="1"/>
    <row r="1144" s="224" customFormat="1"/>
    <row r="1145" s="224" customFormat="1"/>
    <row r="1146" s="224" customFormat="1"/>
    <row r="1147" s="224" customFormat="1"/>
    <row r="1148" s="224" customFormat="1"/>
    <row r="1149" s="224" customFormat="1"/>
    <row r="1150" s="224" customFormat="1"/>
    <row r="1151" s="224" customFormat="1"/>
    <row r="1152" s="224" customFormat="1"/>
    <row r="1153" s="224" customFormat="1"/>
    <row r="1154" s="224" customFormat="1"/>
    <row r="1155" s="224" customFormat="1"/>
    <row r="1156" s="224" customFormat="1"/>
    <row r="1157" s="224" customFormat="1"/>
    <row r="1158" s="224" customFormat="1"/>
    <row r="1159" s="224" customFormat="1"/>
    <row r="1160" s="224" customFormat="1"/>
    <row r="1161" s="224" customFormat="1"/>
    <row r="1162" s="224" customFormat="1"/>
    <row r="1163" s="224" customFormat="1"/>
    <row r="1164" s="224" customFormat="1"/>
    <row r="1165" s="224" customFormat="1"/>
    <row r="1166" s="224" customFormat="1"/>
    <row r="1167" s="224" customFormat="1"/>
    <row r="1168" s="224" customFormat="1"/>
    <row r="1169" s="224" customFormat="1"/>
    <row r="1170" s="224" customFormat="1"/>
    <row r="1171" s="224" customFormat="1"/>
    <row r="1172" s="224" customFormat="1"/>
    <row r="1173" s="224" customFormat="1"/>
    <row r="1174" s="224" customFormat="1"/>
    <row r="1175" s="224" customFormat="1"/>
    <row r="1176" s="224" customFormat="1"/>
    <row r="1177" s="224" customFormat="1"/>
    <row r="1178" s="224" customFormat="1"/>
    <row r="1179" s="224" customFormat="1"/>
    <row r="1180" s="224" customFormat="1"/>
    <row r="1181" s="224" customFormat="1"/>
    <row r="1182" s="224" customFormat="1"/>
    <row r="1183" s="224" customFormat="1"/>
    <row r="1184" s="224" customFormat="1"/>
    <row r="1185" s="224" customFormat="1"/>
    <row r="1186" s="224" customFormat="1"/>
    <row r="1187" s="224" customFormat="1"/>
    <row r="1188" s="224" customFormat="1"/>
    <row r="1189" s="224" customFormat="1"/>
    <row r="1190" s="224" customFormat="1"/>
    <row r="1191" s="224" customFormat="1"/>
    <row r="1192" s="224" customFormat="1"/>
    <row r="1193" s="224" customFormat="1"/>
    <row r="1194" s="224" customFormat="1"/>
    <row r="1195" s="224" customFormat="1"/>
    <row r="1196" s="224" customFormat="1"/>
    <row r="1197" s="224" customFormat="1"/>
    <row r="1198" s="224" customFormat="1"/>
    <row r="1199" s="224" customFormat="1"/>
    <row r="1200" s="224" customFormat="1"/>
    <row r="1201" s="224" customFormat="1"/>
    <row r="1202" s="224" customFormat="1"/>
    <row r="1203" s="224" customFormat="1"/>
    <row r="1204" s="224" customFormat="1"/>
    <row r="1205" s="224" customFormat="1"/>
    <row r="1206" s="224" customFormat="1"/>
    <row r="1207" s="224" customFormat="1"/>
    <row r="1208" s="224" customFormat="1"/>
    <row r="1209" s="224" customFormat="1"/>
    <row r="1210" s="224" customFormat="1"/>
    <row r="1211" s="224" customFormat="1"/>
    <row r="1212" s="224" customFormat="1"/>
    <row r="1213" s="224" customFormat="1"/>
    <row r="1214" s="224" customFormat="1"/>
    <row r="1215" s="224" customFormat="1"/>
    <row r="1216" s="224" customFormat="1"/>
    <row r="1217" s="224" customFormat="1"/>
    <row r="1218" s="224" customFormat="1"/>
    <row r="1219" s="224" customFormat="1"/>
    <row r="1220" s="224" customFormat="1"/>
    <row r="1221" s="224" customFormat="1"/>
    <row r="1222" s="224" customFormat="1"/>
    <row r="1223" s="224" customFormat="1"/>
    <row r="1224" s="224" customFormat="1"/>
    <row r="1225" s="224" customFormat="1"/>
    <row r="1226" s="224" customFormat="1"/>
    <row r="1227" s="224" customFormat="1"/>
    <row r="1228" s="224" customFormat="1"/>
    <row r="1229" s="224" customFormat="1"/>
    <row r="1230" s="224" customFormat="1"/>
    <row r="1231" s="224" customFormat="1"/>
    <row r="1232" s="224" customFormat="1"/>
    <row r="1233" s="224" customFormat="1"/>
    <row r="1234" s="224" customFormat="1"/>
    <row r="1235" s="224" customFormat="1"/>
    <row r="1236" s="224" customFormat="1"/>
    <row r="1237" s="224" customFormat="1"/>
    <row r="1238" s="224" customFormat="1"/>
    <row r="1239" s="224" customFormat="1"/>
    <row r="1240" s="224" customFormat="1"/>
    <row r="1241" s="224" customFormat="1"/>
    <row r="1242" s="224" customFormat="1"/>
    <row r="1243" s="224" customFormat="1"/>
    <row r="1244" s="224" customFormat="1"/>
    <row r="1245" s="224" customFormat="1"/>
    <row r="1246" s="224" customFormat="1"/>
    <row r="1247" s="224" customFormat="1"/>
    <row r="1248" s="224" customFormat="1"/>
    <row r="1249" s="224" customFormat="1"/>
    <row r="1250" s="224" customFormat="1"/>
    <row r="1251" s="224" customFormat="1"/>
  </sheetData>
  <sheetProtection algorithmName="SHA-512" hashValue="ePruvrK9Agb7my9sS5KeduK+0FxWhYl3T/ydnI+xloirGnmATFxQvQBJoNt65rJHz81JdabIJs7FpOZjk/6XFg==" saltValue="QfvN4WQXr/1AIzgeojPiqw==" spinCount="100000" sheet="1" objects="1" scenarios="1"/>
  <mergeCells count="11">
    <mergeCell ref="C10:G10"/>
    <mergeCell ref="C5:G8"/>
    <mergeCell ref="C12:G12"/>
    <mergeCell ref="C13:G13"/>
    <mergeCell ref="B15:G15"/>
    <mergeCell ref="B5:B8"/>
    <mergeCell ref="C2:K2"/>
    <mergeCell ref="H5:H6"/>
    <mergeCell ref="I5:I6"/>
    <mergeCell ref="J5:J6"/>
    <mergeCell ref="K5:K6"/>
  </mergeCells>
  <hyperlinks>
    <hyperlink ref="K21" location="Index!A1" display="Return to Index"/>
  </hyperlinks>
  <pageMargins left="0.25" right="0.25" top="0.75" bottom="0.75" header="0.3" footer="0.3"/>
  <pageSetup paperSize="9"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R995"/>
  <sheetViews>
    <sheetView workbookViewId="0">
      <selection activeCell="A13" sqref="A13"/>
    </sheetView>
  </sheetViews>
  <sheetFormatPr defaultRowHeight="15"/>
  <cols>
    <col min="1" max="1" width="8.28515625" style="1129" customWidth="1"/>
    <col min="2" max="2" width="39.42578125" customWidth="1"/>
    <col min="3" max="3" width="13.5703125" customWidth="1"/>
    <col min="4" max="4" width="6.7109375" style="279" customWidth="1"/>
    <col min="5" max="5" width="10.7109375" style="280" customWidth="1"/>
    <col min="6" max="6" width="2.42578125" style="224" customWidth="1"/>
    <col min="7" max="7" width="21.7109375" customWidth="1"/>
    <col min="8" max="8" width="2.42578125" style="224" customWidth="1"/>
    <col min="9" max="9" width="18.7109375" customWidth="1"/>
    <col min="10" max="10" width="8.7109375" customWidth="1"/>
    <col min="11" max="11" width="16.28515625" customWidth="1"/>
    <col min="12" max="12" width="1.5703125" style="224" customWidth="1"/>
    <col min="13" max="13" width="13.28515625" customWidth="1"/>
    <col min="14" max="14" width="1.42578125" hidden="1" customWidth="1"/>
    <col min="15" max="15" width="1" style="224" customWidth="1"/>
    <col min="16" max="16" width="25.7109375" customWidth="1"/>
    <col min="17" max="18" width="8.7109375" style="224"/>
    <col min="19" max="19" width="4.28515625" style="224" customWidth="1"/>
    <col min="20" max="20" width="48.28515625" style="224" customWidth="1"/>
    <col min="21" max="21" width="16.42578125" style="224" customWidth="1"/>
    <col min="22" max="24" width="20.28515625" style="224" customWidth="1"/>
    <col min="25" max="25" width="17.28515625" style="224" customWidth="1"/>
    <col min="26" max="26" width="22.28515625" style="224" customWidth="1"/>
    <col min="27" max="27" width="3" style="224" customWidth="1"/>
    <col min="28" max="28" width="19.42578125" style="224" customWidth="1"/>
    <col min="29" max="30" width="8.7109375" style="224"/>
    <col min="31" max="31" width="5.28515625" style="224" customWidth="1"/>
    <col min="32" max="32" width="48.28515625" style="224" customWidth="1"/>
    <col min="33" max="33" width="16.5703125" style="224" customWidth="1"/>
    <col min="34" max="34" width="23.28515625" style="224" customWidth="1"/>
    <col min="35" max="35" width="23.7109375" style="224" customWidth="1"/>
    <col min="36" max="36" width="24.7109375" style="224" customWidth="1"/>
    <col min="37" max="37" width="3" style="224" customWidth="1"/>
    <col min="38" max="38" width="19.28515625" style="224" customWidth="1"/>
    <col min="39" max="96" width="8.7109375" style="224"/>
  </cols>
  <sheetData>
    <row r="1" spans="1:96" s="224" customFormat="1">
      <c r="A1" s="1129"/>
      <c r="D1" s="1132"/>
      <c r="E1" s="1133"/>
    </row>
    <row r="2" spans="1:96" s="224" customFormat="1" ht="15" customHeight="1" thickBot="1">
      <c r="A2" s="1129"/>
      <c r="B2" s="1108"/>
      <c r="C2" s="1108"/>
      <c r="D2" s="1134"/>
      <c r="E2" s="1135"/>
      <c r="F2" s="1108"/>
      <c r="G2" s="1108"/>
      <c r="H2" s="1108"/>
      <c r="I2" s="1108"/>
      <c r="J2" s="1108"/>
      <c r="K2" s="1108"/>
      <c r="L2" s="1108"/>
      <c r="M2" s="1108"/>
      <c r="N2" s="1108"/>
      <c r="O2" s="1108"/>
      <c r="P2" s="1108"/>
      <c r="S2" s="1108"/>
      <c r="T2" s="1108"/>
      <c r="U2" s="1108"/>
      <c r="V2" s="1108"/>
      <c r="W2" s="1108"/>
      <c r="X2" s="1108"/>
      <c r="Y2" s="1108"/>
      <c r="Z2" s="1108"/>
      <c r="AA2" s="1108"/>
      <c r="AB2" s="1108"/>
      <c r="AC2" s="1108"/>
    </row>
    <row r="3" spans="1:96" s="235" customFormat="1" ht="18">
      <c r="A3" s="1130"/>
      <c r="B3" s="1109"/>
      <c r="C3" s="1760" t="s">
        <v>564</v>
      </c>
      <c r="D3" s="1761"/>
      <c r="E3" s="1761"/>
      <c r="F3" s="1761"/>
      <c r="G3" s="1761"/>
      <c r="H3" s="1761"/>
      <c r="I3" s="1761"/>
      <c r="J3" s="1761"/>
      <c r="K3" s="1761"/>
      <c r="L3" s="1761"/>
      <c r="M3" s="1761"/>
      <c r="N3" s="1761"/>
      <c r="O3" s="1761"/>
      <c r="P3" s="1762"/>
      <c r="Q3" s="1110"/>
      <c r="R3" s="1110"/>
      <c r="S3" s="1162"/>
      <c r="T3" s="1162"/>
      <c r="U3" s="1162"/>
      <c r="V3" s="1162"/>
      <c r="W3" s="1109"/>
      <c r="X3" s="1109"/>
      <c r="Y3" s="1109"/>
      <c r="Z3" s="1109"/>
      <c r="AA3" s="1109"/>
      <c r="AB3" s="1109"/>
      <c r="AC3" s="1109"/>
      <c r="AD3" s="1110"/>
      <c r="AE3" s="1110"/>
      <c r="AF3" s="1110"/>
      <c r="AG3" s="1110"/>
      <c r="AH3" s="1110"/>
      <c r="AI3" s="1110"/>
      <c r="AJ3" s="1110"/>
      <c r="AK3" s="1110"/>
      <c r="AL3" s="1110"/>
      <c r="AM3" s="1110"/>
      <c r="AN3" s="1110"/>
      <c r="AO3" s="1110"/>
      <c r="AP3" s="1110"/>
      <c r="AQ3" s="1110"/>
      <c r="AR3" s="1110"/>
      <c r="AS3" s="1110"/>
      <c r="AT3" s="1110"/>
      <c r="AU3" s="1110"/>
      <c r="AV3" s="1110"/>
      <c r="AW3" s="1110"/>
      <c r="AX3" s="1110"/>
      <c r="AY3" s="1110"/>
      <c r="AZ3" s="1110"/>
      <c r="BA3" s="1110"/>
      <c r="BB3" s="1110"/>
      <c r="BC3" s="1110"/>
      <c r="BD3" s="1110"/>
      <c r="BE3" s="1110"/>
      <c r="BF3" s="1110"/>
      <c r="BG3" s="1110"/>
      <c r="BH3" s="1110"/>
      <c r="BI3" s="1110"/>
      <c r="BJ3" s="1110"/>
      <c r="BK3" s="1110"/>
      <c r="BL3" s="1110"/>
      <c r="BM3" s="1110"/>
      <c r="BN3" s="1110"/>
      <c r="BO3" s="1110"/>
      <c r="BP3" s="1110"/>
      <c r="BQ3" s="1110"/>
      <c r="BR3" s="1110"/>
      <c r="BS3" s="1110"/>
      <c r="BT3" s="1110"/>
      <c r="BU3" s="1110"/>
      <c r="BV3" s="1110"/>
      <c r="BW3" s="1110"/>
      <c r="BX3" s="1110"/>
      <c r="BY3" s="1110"/>
      <c r="BZ3" s="1110"/>
      <c r="CA3" s="1110"/>
      <c r="CB3" s="1110"/>
      <c r="CC3" s="1110"/>
      <c r="CD3" s="1110"/>
      <c r="CE3" s="1110"/>
      <c r="CF3" s="1110"/>
      <c r="CG3" s="1110"/>
      <c r="CH3" s="1110"/>
      <c r="CI3" s="1110"/>
      <c r="CJ3" s="1110"/>
      <c r="CK3" s="1110"/>
      <c r="CL3" s="1110"/>
      <c r="CM3" s="1110"/>
      <c r="CN3" s="1110"/>
      <c r="CO3" s="1110"/>
      <c r="CP3" s="1110"/>
      <c r="CQ3" s="1110"/>
      <c r="CR3" s="1110"/>
    </row>
    <row r="4" spans="1:96" ht="18.75" thickBot="1">
      <c r="B4" s="1136"/>
      <c r="C4" s="1797"/>
      <c r="D4" s="1798"/>
      <c r="E4" s="1798"/>
      <c r="F4" s="1798"/>
      <c r="G4" s="1798"/>
      <c r="H4" s="1798"/>
      <c r="I4" s="1798"/>
      <c r="J4" s="1798"/>
      <c r="K4" s="1798"/>
      <c r="L4" s="1798"/>
      <c r="M4" s="1798"/>
      <c r="N4" s="1798"/>
      <c r="O4" s="1798"/>
      <c r="P4" s="1799"/>
      <c r="Q4" s="1116"/>
      <c r="R4" s="1116"/>
      <c r="S4" s="1117"/>
      <c r="T4" s="1117"/>
      <c r="U4" s="1117"/>
      <c r="V4" s="1108"/>
      <c r="W4" s="1108"/>
      <c r="X4" s="1108"/>
      <c r="Y4" s="1108"/>
      <c r="Z4" s="1108"/>
      <c r="AA4" s="1108"/>
      <c r="AB4" s="1108"/>
      <c r="AC4" s="1108"/>
    </row>
    <row r="5" spans="1:96" s="224" customFormat="1" ht="16.5" thickBot="1">
      <c r="A5" s="1129"/>
      <c r="B5" s="1117"/>
      <c r="C5" s="1117"/>
      <c r="D5" s="1137"/>
      <c r="E5" s="1138"/>
      <c r="F5" s="1117"/>
      <c r="G5" s="1117"/>
      <c r="H5" s="1117"/>
      <c r="I5" s="1117"/>
      <c r="J5" s="1117"/>
      <c r="K5" s="1117"/>
      <c r="L5" s="1117"/>
      <c r="M5" s="1117"/>
      <c r="N5" s="1117"/>
      <c r="O5" s="1117"/>
      <c r="P5" s="1117"/>
      <c r="Q5" s="1117"/>
      <c r="R5" s="1117"/>
      <c r="S5" s="1117"/>
      <c r="T5" s="1117"/>
      <c r="U5" s="1117"/>
      <c r="V5" s="1108"/>
      <c r="W5" s="1108"/>
      <c r="X5" s="1108"/>
      <c r="Y5" s="1108"/>
      <c r="Z5" s="1108"/>
      <c r="AA5" s="1108"/>
      <c r="AB5" s="1108"/>
      <c r="AC5" s="1108"/>
    </row>
    <row r="6" spans="1:96" ht="25.5" customHeight="1" thickBot="1">
      <c r="B6" s="1788" t="s">
        <v>260</v>
      </c>
      <c r="C6" s="1791" t="s">
        <v>261</v>
      </c>
      <c r="D6" s="1788" t="s">
        <v>262</v>
      </c>
      <c r="E6" s="1791" t="s">
        <v>263</v>
      </c>
      <c r="F6" s="1139"/>
      <c r="G6" s="1794" t="s">
        <v>264</v>
      </c>
      <c r="H6" s="1795"/>
      <c r="I6" s="1795"/>
      <c r="J6" s="1795"/>
      <c r="K6" s="1795"/>
      <c r="L6" s="1795"/>
      <c r="M6" s="1796"/>
      <c r="N6" s="243"/>
      <c r="O6" s="1159"/>
      <c r="P6" s="1788" t="s">
        <v>250</v>
      </c>
      <c r="Q6" s="1117"/>
      <c r="R6" s="1117"/>
      <c r="S6" s="1810"/>
      <c r="T6" s="1811"/>
      <c r="U6" s="1811"/>
      <c r="V6" s="1800"/>
      <c r="W6" s="1800"/>
      <c r="X6" s="1801"/>
      <c r="Y6" s="1800"/>
      <c r="Z6" s="1801"/>
      <c r="AA6" s="1108"/>
      <c r="AB6" s="1802"/>
      <c r="AC6" s="1108"/>
    </row>
    <row r="7" spans="1:96" ht="9.75" customHeight="1" thickBot="1">
      <c r="B7" s="1789"/>
      <c r="C7" s="1792"/>
      <c r="D7" s="1789"/>
      <c r="E7" s="1792"/>
      <c r="F7" s="1140"/>
      <c r="G7" s="245"/>
      <c r="H7" s="1141"/>
      <c r="I7" s="246"/>
      <c r="J7" s="246"/>
      <c r="K7" s="246"/>
      <c r="L7" s="1154"/>
      <c r="M7" s="247"/>
      <c r="N7" s="243"/>
      <c r="O7" s="1146"/>
      <c r="P7" s="1789"/>
      <c r="Q7" s="1117"/>
      <c r="R7" s="1117"/>
      <c r="S7" s="1810"/>
      <c r="T7" s="1811"/>
      <c r="U7" s="1811"/>
      <c r="V7" s="1800"/>
      <c r="W7" s="1800"/>
      <c r="X7" s="1801"/>
      <c r="Y7" s="1800"/>
      <c r="Z7" s="1801"/>
      <c r="AA7" s="1108"/>
      <c r="AB7" s="1802"/>
      <c r="AC7" s="1108"/>
    </row>
    <row r="8" spans="1:96" ht="16.5" customHeight="1" thickBot="1">
      <c r="B8" s="1789"/>
      <c r="C8" s="1792"/>
      <c r="D8" s="1789"/>
      <c r="E8" s="1792"/>
      <c r="F8" s="1141"/>
      <c r="G8" s="248" t="s">
        <v>265</v>
      </c>
      <c r="H8" s="1148"/>
      <c r="I8" s="1803" t="s">
        <v>266</v>
      </c>
      <c r="J8" s="1804"/>
      <c r="K8" s="1804"/>
      <c r="L8" s="1804"/>
      <c r="M8" s="1805"/>
      <c r="N8" s="243"/>
      <c r="O8" s="1146"/>
      <c r="P8" s="1789"/>
      <c r="Q8" s="1117"/>
      <c r="R8" s="1117"/>
      <c r="S8" s="1810"/>
      <c r="T8" s="1811"/>
      <c r="U8" s="1811"/>
      <c r="V8" s="1800"/>
      <c r="W8" s="1800"/>
      <c r="X8" s="1801"/>
      <c r="Y8" s="1800"/>
      <c r="Z8" s="1801"/>
      <c r="AA8" s="1108"/>
      <c r="AB8" s="1802"/>
      <c r="AC8" s="1108"/>
    </row>
    <row r="9" spans="1:96" ht="12" customHeight="1" thickBot="1">
      <c r="B9" s="1789"/>
      <c r="C9" s="1792"/>
      <c r="D9" s="1789"/>
      <c r="E9" s="1792"/>
      <c r="F9" s="1141"/>
      <c r="G9" s="249"/>
      <c r="H9" s="1147"/>
      <c r="I9" s="250"/>
      <c r="J9" s="250"/>
      <c r="K9" s="250"/>
      <c r="L9" s="1155"/>
      <c r="M9" s="251"/>
      <c r="N9" s="243"/>
      <c r="O9" s="1146"/>
      <c r="P9" s="1789"/>
      <c r="Q9" s="1163"/>
      <c r="R9" s="1117"/>
      <c r="S9" s="1810"/>
      <c r="T9" s="1811"/>
      <c r="U9" s="1811"/>
      <c r="V9" s="1800"/>
      <c r="W9" s="1800"/>
      <c r="X9" s="1801"/>
      <c r="Y9" s="1800"/>
      <c r="Z9" s="1801"/>
      <c r="AA9" s="1108"/>
      <c r="AB9" s="1802"/>
      <c r="AC9" s="1108"/>
    </row>
    <row r="10" spans="1:96" ht="25.5" customHeight="1" thickBot="1">
      <c r="B10" s="1790"/>
      <c r="C10" s="1793"/>
      <c r="D10" s="1790"/>
      <c r="E10" s="1793"/>
      <c r="F10" s="1142"/>
      <c r="G10" s="653" t="s">
        <v>267</v>
      </c>
      <c r="H10" s="1141"/>
      <c r="I10" s="653" t="s">
        <v>268</v>
      </c>
      <c r="J10" s="656" t="s">
        <v>269</v>
      </c>
      <c r="K10" s="657" t="s">
        <v>270</v>
      </c>
      <c r="L10" s="1141"/>
      <c r="M10" s="654" t="s">
        <v>271</v>
      </c>
      <c r="N10" s="244"/>
      <c r="O10" s="1159"/>
      <c r="P10" s="1790"/>
      <c r="Q10" s="1163"/>
      <c r="R10" s="1117"/>
      <c r="S10" s="1810"/>
      <c r="T10" s="1811"/>
      <c r="U10" s="1811"/>
      <c r="V10" s="1800"/>
      <c r="W10" s="1800"/>
      <c r="X10" s="1801"/>
      <c r="Y10" s="1800"/>
      <c r="Z10" s="1801"/>
      <c r="AA10" s="1108"/>
      <c r="AB10" s="1802"/>
      <c r="AC10" s="1108"/>
    </row>
    <row r="11" spans="1:96" ht="25.5" customHeight="1">
      <c r="B11" s="658"/>
      <c r="C11" s="654">
        <v>1</v>
      </c>
      <c r="D11" s="654">
        <v>2</v>
      </c>
      <c r="E11" s="660">
        <v>3</v>
      </c>
      <c r="F11" s="1143"/>
      <c r="G11" s="654">
        <v>4</v>
      </c>
      <c r="H11" s="1141"/>
      <c r="I11" s="654">
        <v>5</v>
      </c>
      <c r="J11" s="654">
        <v>6</v>
      </c>
      <c r="K11" s="654">
        <v>7</v>
      </c>
      <c r="L11" s="1147"/>
      <c r="M11" s="654">
        <v>8</v>
      </c>
      <c r="N11" s="244"/>
      <c r="O11" s="1159"/>
      <c r="P11" s="654" t="s">
        <v>272</v>
      </c>
      <c r="Q11" s="1117"/>
      <c r="R11" s="1116"/>
      <c r="S11" s="1164"/>
      <c r="T11" s="1165"/>
      <c r="U11" s="1165"/>
      <c r="V11" s="1165"/>
      <c r="W11" s="1165"/>
      <c r="X11" s="1165"/>
      <c r="Y11" s="1165"/>
      <c r="Z11" s="1165"/>
      <c r="AA11" s="1108"/>
      <c r="AB11" s="1165"/>
      <c r="AC11" s="1108"/>
    </row>
    <row r="12" spans="1:96" ht="21.75" customHeight="1" thickBot="1">
      <c r="B12" s="658"/>
      <c r="C12" s="658"/>
      <c r="D12" s="661"/>
      <c r="E12" s="721" t="s">
        <v>664</v>
      </c>
      <c r="F12" s="1141"/>
      <c r="G12" s="721" t="s">
        <v>664</v>
      </c>
      <c r="H12" s="1141"/>
      <c r="I12" s="721" t="s">
        <v>664</v>
      </c>
      <c r="J12" s="658"/>
      <c r="K12" s="655" t="s">
        <v>273</v>
      </c>
      <c r="L12" s="1147"/>
      <c r="M12" s="659" t="s">
        <v>274</v>
      </c>
      <c r="N12" s="244"/>
      <c r="O12" s="1159"/>
      <c r="P12" s="721" t="s">
        <v>664</v>
      </c>
      <c r="Q12" s="1117"/>
      <c r="R12" s="1116"/>
      <c r="S12" s="1164"/>
      <c r="T12" s="1165"/>
      <c r="U12" s="1165"/>
      <c r="V12" s="1165"/>
      <c r="W12" s="1165"/>
      <c r="X12" s="1165"/>
      <c r="Y12" s="1165"/>
      <c r="Z12" s="1166"/>
      <c r="AA12" s="1108"/>
      <c r="AB12" s="1167"/>
      <c r="AC12" s="1108"/>
    </row>
    <row r="13" spans="1:96" s="241" customFormat="1" ht="17.100000000000001" customHeight="1">
      <c r="A13" s="1129" t="s">
        <v>666</v>
      </c>
      <c r="B13" s="662" t="s">
        <v>275</v>
      </c>
      <c r="C13" s="663" t="s">
        <v>276</v>
      </c>
      <c r="D13" s="664">
        <v>0</v>
      </c>
      <c r="E13" s="665"/>
      <c r="F13" s="1142"/>
      <c r="G13" s="666"/>
      <c r="H13" s="1149"/>
      <c r="I13" s="666"/>
      <c r="J13" s="666"/>
      <c r="K13" s="667"/>
      <c r="L13" s="1149"/>
      <c r="M13" s="666"/>
      <c r="N13" s="682"/>
      <c r="O13" s="1149"/>
      <c r="P13" s="668"/>
      <c r="Q13" s="1168"/>
      <c r="R13" s="1168"/>
      <c r="S13" s="1806"/>
      <c r="T13" s="1807"/>
      <c r="U13" s="1808"/>
      <c r="V13" s="1809"/>
      <c r="W13" s="1809"/>
      <c r="X13" s="1809"/>
      <c r="Y13" s="1812"/>
      <c r="Z13" s="1809"/>
      <c r="AA13" s="1129"/>
      <c r="AB13" s="1813"/>
      <c r="AC13" s="1129"/>
      <c r="AD13" s="1169"/>
      <c r="AE13" s="1169"/>
      <c r="AF13" s="1169"/>
      <c r="AG13" s="1169"/>
      <c r="AH13" s="1169"/>
      <c r="AI13" s="1169"/>
      <c r="AJ13" s="1169"/>
      <c r="AK13" s="1169"/>
      <c r="AL13" s="1169"/>
      <c r="AM13" s="1169"/>
      <c r="AN13" s="1169"/>
      <c r="AO13" s="1169"/>
      <c r="AP13" s="1169"/>
      <c r="AQ13" s="1169"/>
      <c r="AR13" s="1169"/>
      <c r="AS13" s="1169"/>
      <c r="AT13" s="1169"/>
      <c r="AU13" s="1169"/>
      <c r="AV13" s="1169"/>
      <c r="AW13" s="1169"/>
      <c r="AX13" s="1169"/>
      <c r="AY13" s="1169"/>
      <c r="AZ13" s="1169"/>
      <c r="BA13" s="1169"/>
      <c r="BB13" s="1169"/>
      <c r="BC13" s="1169"/>
      <c r="BD13" s="1169"/>
      <c r="BE13" s="1169"/>
      <c r="BF13" s="1169"/>
      <c r="BG13" s="1169"/>
      <c r="BH13" s="1169"/>
      <c r="BI13" s="1169"/>
      <c r="BJ13" s="1169"/>
      <c r="BK13" s="1169"/>
      <c r="BL13" s="1169"/>
      <c r="BM13" s="1169"/>
      <c r="BN13" s="1169"/>
      <c r="BO13" s="1169"/>
      <c r="BP13" s="1169"/>
      <c r="BQ13" s="1169"/>
      <c r="BR13" s="1169"/>
      <c r="BS13" s="1169"/>
      <c r="BT13" s="1169"/>
      <c r="BU13" s="1169"/>
      <c r="BV13" s="1169"/>
      <c r="BW13" s="1169"/>
      <c r="BX13" s="1169"/>
      <c r="BY13" s="1169"/>
      <c r="BZ13" s="1169"/>
      <c r="CA13" s="1169"/>
      <c r="CB13" s="1169"/>
      <c r="CC13" s="1169"/>
      <c r="CD13" s="1169"/>
      <c r="CE13" s="1169"/>
      <c r="CF13" s="1169"/>
      <c r="CG13" s="1169"/>
      <c r="CH13" s="1169"/>
      <c r="CI13" s="1169"/>
      <c r="CJ13" s="1169"/>
      <c r="CK13" s="1169"/>
      <c r="CL13" s="1169"/>
      <c r="CM13" s="1169"/>
      <c r="CN13" s="1169"/>
      <c r="CO13" s="1169"/>
      <c r="CP13" s="1169"/>
      <c r="CQ13" s="1169"/>
      <c r="CR13" s="1169"/>
    </row>
    <row r="14" spans="1:96" ht="17.100000000000001" customHeight="1">
      <c r="B14" s="669"/>
      <c r="C14" s="670" t="s">
        <v>277</v>
      </c>
      <c r="D14" s="671">
        <v>0.2</v>
      </c>
      <c r="E14" s="672"/>
      <c r="F14" s="1142"/>
      <c r="G14" s="670"/>
      <c r="H14" s="1147"/>
      <c r="I14" s="670"/>
      <c r="J14" s="670"/>
      <c r="K14" s="673"/>
      <c r="L14" s="1147"/>
      <c r="M14" s="670"/>
      <c r="N14" s="683"/>
      <c r="O14" s="1147"/>
      <c r="P14" s="674"/>
      <c r="Q14" s="1116"/>
      <c r="R14" s="1116"/>
      <c r="S14" s="1806"/>
      <c r="T14" s="1807"/>
      <c r="U14" s="1808"/>
      <c r="V14" s="1809"/>
      <c r="W14" s="1809"/>
      <c r="X14" s="1809"/>
      <c r="Y14" s="1812"/>
      <c r="Z14" s="1809"/>
      <c r="AA14" s="1108"/>
      <c r="AB14" s="1813"/>
      <c r="AC14" s="1108"/>
    </row>
    <row r="15" spans="1:96" ht="17.100000000000001" customHeight="1">
      <c r="B15" s="669"/>
      <c r="C15" s="670" t="s">
        <v>278</v>
      </c>
      <c r="D15" s="671">
        <v>0.5</v>
      </c>
      <c r="E15" s="675"/>
      <c r="F15" s="1142"/>
      <c r="G15" s="670"/>
      <c r="H15" s="1147"/>
      <c r="I15" s="670"/>
      <c r="J15" s="670"/>
      <c r="K15" s="673"/>
      <c r="L15" s="1147"/>
      <c r="M15" s="670"/>
      <c r="N15" s="683"/>
      <c r="O15" s="1147"/>
      <c r="P15" s="674"/>
      <c r="Q15" s="1116"/>
      <c r="R15" s="1116"/>
      <c r="S15" s="1806"/>
      <c r="T15" s="1816"/>
      <c r="U15" s="1170"/>
      <c r="V15" s="1117"/>
      <c r="W15" s="1117"/>
      <c r="X15" s="1117"/>
      <c r="Y15" s="1171"/>
      <c r="Z15" s="1117"/>
      <c r="AA15" s="1108"/>
      <c r="AB15" s="1108"/>
      <c r="AC15" s="1108"/>
    </row>
    <row r="16" spans="1:96" ht="17.100000000000001" customHeight="1">
      <c r="B16" s="669"/>
      <c r="C16" s="670" t="s">
        <v>279</v>
      </c>
      <c r="D16" s="671">
        <v>1</v>
      </c>
      <c r="E16" s="675"/>
      <c r="F16" s="1142"/>
      <c r="G16" s="670"/>
      <c r="H16" s="1147"/>
      <c r="I16" s="670"/>
      <c r="J16" s="670"/>
      <c r="K16" s="673"/>
      <c r="L16" s="1147"/>
      <c r="M16" s="670"/>
      <c r="N16" s="683"/>
      <c r="O16" s="1147"/>
      <c r="P16" s="674"/>
      <c r="Q16" s="1116"/>
      <c r="R16" s="1116"/>
      <c r="S16" s="1806"/>
      <c r="T16" s="1816"/>
      <c r="U16" s="1170"/>
      <c r="V16" s="1117"/>
      <c r="W16" s="1117"/>
      <c r="X16" s="1117"/>
      <c r="Y16" s="1171"/>
      <c r="Z16" s="1117"/>
      <c r="AA16" s="1108"/>
      <c r="AB16" s="1108"/>
      <c r="AC16" s="1108"/>
    </row>
    <row r="17" spans="1:29" ht="17.100000000000001" customHeight="1">
      <c r="B17" s="669"/>
      <c r="C17" s="670" t="s">
        <v>280</v>
      </c>
      <c r="D17" s="671">
        <v>1.5</v>
      </c>
      <c r="E17" s="675"/>
      <c r="F17" s="1142"/>
      <c r="G17" s="670"/>
      <c r="H17" s="1147"/>
      <c r="I17" s="670"/>
      <c r="J17" s="670"/>
      <c r="K17" s="673"/>
      <c r="L17" s="1147"/>
      <c r="M17" s="670"/>
      <c r="N17" s="683"/>
      <c r="O17" s="1147"/>
      <c r="P17" s="674"/>
      <c r="Q17" s="1116"/>
      <c r="R17" s="1117"/>
      <c r="S17" s="1806"/>
      <c r="T17" s="1807"/>
      <c r="U17" s="1170"/>
      <c r="V17" s="1809"/>
      <c r="W17" s="1809"/>
      <c r="X17" s="1809"/>
      <c r="Y17" s="1812"/>
      <c r="Z17" s="1809"/>
      <c r="AA17" s="1108"/>
      <c r="AB17" s="1813"/>
      <c r="AC17" s="1108"/>
    </row>
    <row r="18" spans="1:29" ht="17.100000000000001" customHeight="1" thickBot="1">
      <c r="B18" s="676"/>
      <c r="C18" s="677" t="s">
        <v>281</v>
      </c>
      <c r="D18" s="678">
        <v>1</v>
      </c>
      <c r="E18" s="679"/>
      <c r="F18" s="1142"/>
      <c r="G18" s="677"/>
      <c r="H18" s="1147"/>
      <c r="I18" s="677"/>
      <c r="J18" s="677"/>
      <c r="K18" s="680"/>
      <c r="L18" s="1147"/>
      <c r="M18" s="677"/>
      <c r="N18" s="683"/>
      <c r="O18" s="1147"/>
      <c r="P18" s="681"/>
      <c r="Q18" s="1116"/>
      <c r="R18" s="1117"/>
      <c r="S18" s="1806"/>
      <c r="T18" s="1807"/>
      <c r="U18" s="1172"/>
      <c r="V18" s="1809"/>
      <c r="W18" s="1809"/>
      <c r="X18" s="1809"/>
      <c r="Y18" s="1812"/>
      <c r="Z18" s="1809"/>
      <c r="AA18" s="1108"/>
      <c r="AB18" s="1813"/>
      <c r="AC18" s="1108"/>
    </row>
    <row r="19" spans="1:29" ht="23.25" customHeight="1">
      <c r="B19" s="255" t="s">
        <v>282</v>
      </c>
      <c r="C19" s="256" t="s">
        <v>276</v>
      </c>
      <c r="D19" s="257">
        <v>0</v>
      </c>
      <c r="E19" s="1620"/>
      <c r="F19" s="1142"/>
      <c r="G19" s="1642"/>
      <c r="H19" s="1147"/>
      <c r="I19" s="1642"/>
      <c r="J19" s="1642"/>
      <c r="K19" s="1643"/>
      <c r="L19" s="1147"/>
      <c r="M19" s="1642"/>
      <c r="N19" s="254"/>
      <c r="O19" s="1147"/>
      <c r="P19" s="1649"/>
      <c r="Q19" s="1116"/>
      <c r="R19" s="1116"/>
      <c r="S19" s="1117"/>
      <c r="T19" s="1117"/>
      <c r="U19" s="1117"/>
      <c r="V19" s="1108"/>
      <c r="W19" s="1108"/>
      <c r="X19" s="1108"/>
      <c r="Y19" s="1108"/>
      <c r="Z19" s="1108"/>
      <c r="AA19" s="1108"/>
      <c r="AB19" s="1108"/>
      <c r="AC19" s="1108"/>
    </row>
    <row r="20" spans="1:29" ht="17.100000000000001" customHeight="1">
      <c r="B20" s="258"/>
      <c r="C20" s="259" t="s">
        <v>277</v>
      </c>
      <c r="D20" s="260">
        <v>0.2</v>
      </c>
      <c r="E20" s="1621"/>
      <c r="F20" s="1142"/>
      <c r="G20" s="1630"/>
      <c r="H20" s="1147"/>
      <c r="I20" s="1630"/>
      <c r="J20" s="1630"/>
      <c r="K20" s="1631"/>
      <c r="L20" s="1147"/>
      <c r="M20" s="1630"/>
      <c r="N20" s="254"/>
      <c r="O20" s="1147"/>
      <c r="P20" s="1650"/>
      <c r="Q20" s="1116"/>
      <c r="R20" s="1116"/>
      <c r="S20" s="1117"/>
      <c r="T20" s="1117"/>
      <c r="U20" s="1117"/>
      <c r="V20" s="1108"/>
      <c r="W20" s="1108"/>
      <c r="X20" s="1108"/>
      <c r="Y20" s="1108"/>
      <c r="Z20" s="1108"/>
      <c r="AA20" s="1108"/>
      <c r="AB20" s="1108"/>
      <c r="AC20" s="1108"/>
    </row>
    <row r="21" spans="1:29" ht="17.100000000000001" customHeight="1">
      <c r="A21" s="1131"/>
      <c r="B21" s="258"/>
      <c r="C21" s="259" t="s">
        <v>278</v>
      </c>
      <c r="D21" s="260">
        <v>0.5</v>
      </c>
      <c r="E21" s="1622">
        <v>1000</v>
      </c>
      <c r="F21" s="1142"/>
      <c r="G21" s="261"/>
      <c r="H21" s="1150"/>
      <c r="I21" s="1644">
        <v>800</v>
      </c>
      <c r="J21" s="1644">
        <v>0</v>
      </c>
      <c r="K21" s="1645">
        <v>800</v>
      </c>
      <c r="L21" s="1150"/>
      <c r="M21" s="1648">
        <f>E21-I21</f>
        <v>200</v>
      </c>
      <c r="N21" s="262"/>
      <c r="O21" s="1150"/>
      <c r="P21" s="1651">
        <f>M21*D21</f>
        <v>100</v>
      </c>
      <c r="Q21" s="1116"/>
      <c r="R21" s="1116"/>
      <c r="S21" s="1108"/>
      <c r="T21" s="1108"/>
      <c r="U21" s="1108"/>
      <c r="V21" s="1108"/>
      <c r="W21" s="1108"/>
      <c r="X21" s="1108"/>
      <c r="Y21" s="1108"/>
      <c r="Z21" s="1108"/>
      <c r="AA21" s="1108"/>
      <c r="AB21" s="1108"/>
      <c r="AC21" s="1108"/>
    </row>
    <row r="22" spans="1:29" ht="17.100000000000001" customHeight="1">
      <c r="A22" s="1131"/>
      <c r="B22" s="258"/>
      <c r="C22" s="259" t="s">
        <v>279</v>
      </c>
      <c r="D22" s="260">
        <v>1</v>
      </c>
      <c r="E22" s="1621"/>
      <c r="F22" s="1142"/>
      <c r="G22" s="1630"/>
      <c r="H22" s="1147"/>
      <c r="I22" s="1630"/>
      <c r="J22" s="1630"/>
      <c r="K22" s="1631"/>
      <c r="L22" s="1147"/>
      <c r="M22" s="1630"/>
      <c r="N22" s="254"/>
      <c r="O22" s="1147"/>
      <c r="P22" s="1650"/>
      <c r="Q22" s="1116"/>
      <c r="R22" s="1116"/>
      <c r="S22" s="1108"/>
      <c r="T22" s="1108"/>
      <c r="U22" s="1108"/>
      <c r="V22" s="1108"/>
      <c r="W22" s="1108"/>
      <c r="X22" s="1108"/>
      <c r="Y22" s="1108"/>
      <c r="Z22" s="1108"/>
      <c r="AA22" s="1108"/>
      <c r="AB22" s="1108"/>
      <c r="AC22" s="1108"/>
    </row>
    <row r="23" spans="1:29" ht="17.100000000000001" customHeight="1">
      <c r="A23" s="1131"/>
      <c r="B23" s="258"/>
      <c r="C23" s="259" t="s">
        <v>280</v>
      </c>
      <c r="D23" s="260">
        <v>1.5</v>
      </c>
      <c r="E23" s="1621"/>
      <c r="F23" s="1142"/>
      <c r="G23" s="1630"/>
      <c r="H23" s="1147"/>
      <c r="I23" s="1630"/>
      <c r="J23" s="1630"/>
      <c r="K23" s="1631"/>
      <c r="L23" s="1147"/>
      <c r="M23" s="1630"/>
      <c r="N23" s="254"/>
      <c r="O23" s="1147"/>
      <c r="P23" s="1650"/>
      <c r="Q23" s="1116"/>
      <c r="R23" s="1116"/>
      <c r="S23" s="1108"/>
      <c r="T23" s="1108"/>
      <c r="U23" s="1108"/>
      <c r="V23" s="1108"/>
      <c r="W23" s="1108"/>
      <c r="X23" s="1108"/>
      <c r="Y23" s="1108"/>
      <c r="Z23" s="1108"/>
      <c r="AA23" s="1108"/>
      <c r="AB23" s="1108"/>
      <c r="AC23" s="1108"/>
    </row>
    <row r="24" spans="1:29" ht="17.100000000000001" customHeight="1" thickBot="1">
      <c r="A24" s="1131"/>
      <c r="B24" s="263"/>
      <c r="C24" s="264" t="s">
        <v>281</v>
      </c>
      <c r="D24" s="265">
        <v>1</v>
      </c>
      <c r="E24" s="1623"/>
      <c r="F24" s="1142"/>
      <c r="G24" s="1634"/>
      <c r="H24" s="1151"/>
      <c r="I24" s="1646"/>
      <c r="J24" s="1646"/>
      <c r="K24" s="1647"/>
      <c r="L24" s="1151"/>
      <c r="M24" s="1634"/>
      <c r="N24" s="266"/>
      <c r="O24" s="1151"/>
      <c r="P24" s="1652"/>
      <c r="Q24" s="1116"/>
      <c r="R24" s="1116"/>
      <c r="S24" s="1108"/>
      <c r="T24" s="1108"/>
      <c r="U24" s="1108"/>
      <c r="V24" s="1108"/>
      <c r="W24" s="1108"/>
      <c r="X24" s="1108"/>
      <c r="Y24" s="1108"/>
      <c r="Z24" s="1108"/>
      <c r="AA24" s="1108"/>
      <c r="AB24" s="1108"/>
      <c r="AC24" s="1108"/>
    </row>
    <row r="25" spans="1:29" ht="18" customHeight="1">
      <c r="A25" s="1131"/>
      <c r="B25" s="726" t="s">
        <v>283</v>
      </c>
      <c r="C25" s="684" t="s">
        <v>276</v>
      </c>
      <c r="D25" s="685">
        <v>0.2</v>
      </c>
      <c r="E25" s="691">
        <v>1000</v>
      </c>
      <c r="F25" s="1142"/>
      <c r="G25" s="267"/>
      <c r="H25" s="1151"/>
      <c r="I25" s="268"/>
      <c r="J25" s="268"/>
      <c r="K25" s="269"/>
      <c r="L25" s="1151"/>
      <c r="M25" s="270"/>
      <c r="N25" s="266"/>
      <c r="O25" s="1151"/>
      <c r="P25" s="694">
        <f>D25*E25</f>
        <v>200</v>
      </c>
      <c r="Q25" s="1116"/>
      <c r="R25" s="1116"/>
      <c r="S25" s="1108"/>
      <c r="T25" s="1108"/>
      <c r="U25" s="1108"/>
      <c r="V25" s="1108"/>
      <c r="W25" s="1108"/>
      <c r="X25" s="1108"/>
      <c r="Y25" s="1108"/>
      <c r="Z25" s="1108"/>
      <c r="AA25" s="1108"/>
      <c r="AB25" s="1108"/>
      <c r="AC25" s="1108"/>
    </row>
    <row r="26" spans="1:29" ht="17.100000000000001" customHeight="1">
      <c r="A26" s="1131"/>
      <c r="B26" s="669"/>
      <c r="C26" s="670" t="s">
        <v>277</v>
      </c>
      <c r="D26" s="687">
        <v>0.5</v>
      </c>
      <c r="E26" s="689"/>
      <c r="F26" s="1142"/>
      <c r="G26" s="698"/>
      <c r="H26" s="1151"/>
      <c r="I26" s="670"/>
      <c r="J26" s="670"/>
      <c r="K26" s="673"/>
      <c r="L26" s="1151"/>
      <c r="M26" s="698"/>
      <c r="N26" s="266"/>
      <c r="O26" s="1151"/>
      <c r="P26" s="695"/>
      <c r="Q26" s="1116"/>
      <c r="R26" s="1116"/>
      <c r="S26" s="1108"/>
      <c r="T26" s="1108"/>
      <c r="U26" s="1108"/>
      <c r="V26" s="1108"/>
      <c r="W26" s="1108"/>
      <c r="X26" s="1108"/>
      <c r="Y26" s="1108"/>
      <c r="Z26" s="1108"/>
      <c r="AA26" s="1108"/>
      <c r="AB26" s="1108"/>
      <c r="AC26" s="1108"/>
    </row>
    <row r="27" spans="1:29" ht="17.100000000000001" customHeight="1">
      <c r="A27" s="1131"/>
      <c r="B27" s="669"/>
      <c r="C27" s="670" t="s">
        <v>278</v>
      </c>
      <c r="D27" s="687">
        <v>0.5</v>
      </c>
      <c r="E27" s="689"/>
      <c r="F27" s="1142"/>
      <c r="G27" s="698"/>
      <c r="H27" s="1151"/>
      <c r="I27" s="670"/>
      <c r="J27" s="670"/>
      <c r="K27" s="673"/>
      <c r="L27" s="1151"/>
      <c r="M27" s="698"/>
      <c r="N27" s="266"/>
      <c r="O27" s="1151"/>
      <c r="P27" s="695"/>
      <c r="Q27" s="1116"/>
      <c r="R27" s="1116"/>
      <c r="S27" s="1108"/>
      <c r="T27" s="1108"/>
      <c r="U27" s="1108"/>
      <c r="V27" s="1108"/>
      <c r="W27" s="1108"/>
      <c r="X27" s="1108"/>
      <c r="Y27" s="1108"/>
      <c r="Z27" s="1108"/>
      <c r="AA27" s="1108"/>
      <c r="AB27" s="1108"/>
      <c r="AC27" s="1108"/>
    </row>
    <row r="28" spans="1:29" ht="17.100000000000001" customHeight="1" thickBot="1">
      <c r="A28" s="1131"/>
      <c r="B28" s="727"/>
      <c r="C28" s="673" t="s">
        <v>279</v>
      </c>
      <c r="D28" s="687">
        <v>1</v>
      </c>
      <c r="E28" s="688"/>
      <c r="F28" s="1142"/>
      <c r="G28" s="699"/>
      <c r="H28" s="1152"/>
      <c r="I28" s="698"/>
      <c r="J28" s="698"/>
      <c r="K28" s="698"/>
      <c r="L28" s="1156"/>
      <c r="M28" s="698"/>
      <c r="N28" s="271"/>
      <c r="O28" s="1160"/>
      <c r="P28" s="696"/>
      <c r="Q28" s="1117"/>
      <c r="R28" s="1116"/>
      <c r="S28" s="1108"/>
      <c r="T28" s="1108"/>
      <c r="U28" s="1108"/>
      <c r="V28" s="1108"/>
      <c r="W28" s="1108"/>
      <c r="X28" s="1108"/>
      <c r="Y28" s="1108"/>
      <c r="Z28" s="1108"/>
      <c r="AA28" s="1108"/>
      <c r="AB28" s="1108"/>
      <c r="AC28" s="1108"/>
    </row>
    <row r="29" spans="1:29" ht="17.100000000000001" customHeight="1">
      <c r="A29" s="1131"/>
      <c r="B29" s="669"/>
      <c r="C29" s="670" t="s">
        <v>280</v>
      </c>
      <c r="D29" s="687">
        <v>1.5</v>
      </c>
      <c r="E29" s="689"/>
      <c r="F29" s="1142"/>
      <c r="G29" s="698"/>
      <c r="H29" s="1151"/>
      <c r="I29" s="670"/>
      <c r="J29" s="670"/>
      <c r="K29" s="673"/>
      <c r="L29" s="1151"/>
      <c r="M29" s="698"/>
      <c r="N29" s="266"/>
      <c r="O29" s="1151"/>
      <c r="P29" s="695"/>
      <c r="Q29" s="1116"/>
      <c r="R29" s="1116"/>
      <c r="S29" s="1108"/>
      <c r="T29" s="1108"/>
      <c r="U29" s="1108"/>
      <c r="V29" s="1108"/>
      <c r="W29" s="1108"/>
      <c r="X29" s="1108"/>
      <c r="Y29" s="1108"/>
      <c r="Z29" s="1108"/>
      <c r="AA29" s="1108"/>
      <c r="AB29" s="1108"/>
      <c r="AC29" s="1108"/>
    </row>
    <row r="30" spans="1:29" ht="17.100000000000001" customHeight="1" thickBot="1">
      <c r="A30" s="1131"/>
      <c r="B30" s="676"/>
      <c r="C30" s="677" t="s">
        <v>281</v>
      </c>
      <c r="D30" s="692">
        <v>1</v>
      </c>
      <c r="E30" s="693"/>
      <c r="F30" s="1142"/>
      <c r="G30" s="699"/>
      <c r="H30" s="1151"/>
      <c r="I30" s="677"/>
      <c r="J30" s="677"/>
      <c r="K30" s="680"/>
      <c r="L30" s="1151"/>
      <c r="M30" s="699"/>
      <c r="N30" s="266"/>
      <c r="O30" s="1151"/>
      <c r="P30" s="697"/>
      <c r="Q30" s="1116"/>
      <c r="R30" s="1116"/>
      <c r="S30" s="1108"/>
      <c r="T30" s="1108"/>
      <c r="U30" s="1108"/>
      <c r="V30" s="1108"/>
      <c r="W30" s="1108"/>
      <c r="X30" s="1108"/>
      <c r="Y30" s="1108"/>
      <c r="Z30" s="1108"/>
      <c r="AA30" s="1108"/>
      <c r="AB30" s="1108"/>
      <c r="AC30" s="1108"/>
    </row>
    <row r="31" spans="1:29" ht="14.25" customHeight="1">
      <c r="A31" s="1131"/>
      <c r="B31" s="255" t="s">
        <v>696</v>
      </c>
      <c r="C31" s="272" t="s">
        <v>276</v>
      </c>
      <c r="D31" s="273">
        <v>0.2</v>
      </c>
      <c r="E31" s="1624"/>
      <c r="F31" s="1142"/>
      <c r="G31" s="1639"/>
      <c r="H31" s="1151"/>
      <c r="I31" s="1640"/>
      <c r="J31" s="1640"/>
      <c r="K31" s="1641"/>
      <c r="L31" s="1151"/>
      <c r="M31" s="1639"/>
      <c r="N31" s="266"/>
      <c r="O31" s="1151"/>
      <c r="P31" s="1635"/>
      <c r="Q31" s="1116"/>
      <c r="R31" s="1116"/>
      <c r="S31" s="1108"/>
      <c r="T31" s="1108"/>
      <c r="U31" s="1108"/>
      <c r="V31" s="1108"/>
      <c r="W31" s="1108"/>
      <c r="X31" s="1108"/>
      <c r="Y31" s="1108"/>
      <c r="Z31" s="1108"/>
      <c r="AA31" s="1108"/>
      <c r="AB31" s="1108"/>
      <c r="AC31" s="1108"/>
    </row>
    <row r="32" spans="1:29" ht="17.100000000000001" customHeight="1">
      <c r="A32" s="1131"/>
      <c r="B32" s="258"/>
      <c r="C32" s="259" t="s">
        <v>277</v>
      </c>
      <c r="D32" s="260">
        <v>0.5</v>
      </c>
      <c r="E32" s="1625"/>
      <c r="F32" s="1144"/>
      <c r="G32" s="274"/>
      <c r="H32" s="1153"/>
      <c r="I32" s="274"/>
      <c r="J32" s="274"/>
      <c r="K32" s="275"/>
      <c r="L32" s="1157"/>
      <c r="M32" s="274"/>
      <c r="N32" s="276"/>
      <c r="O32" s="1153"/>
      <c r="P32" s="1636"/>
      <c r="Q32" s="1116"/>
      <c r="R32" s="1116"/>
    </row>
    <row r="33" spans="1:35" ht="17.100000000000001" customHeight="1">
      <c r="A33" s="1131"/>
      <c r="B33" s="258"/>
      <c r="C33" s="259" t="s">
        <v>278</v>
      </c>
      <c r="D33" s="260">
        <v>1</v>
      </c>
      <c r="E33" s="1626"/>
      <c r="F33" s="1142"/>
      <c r="G33" s="1628"/>
      <c r="H33" s="1151"/>
      <c r="I33" s="1630"/>
      <c r="J33" s="1630"/>
      <c r="K33" s="1631"/>
      <c r="L33" s="1151"/>
      <c r="M33" s="1628"/>
      <c r="N33" s="266"/>
      <c r="O33" s="1151"/>
      <c r="P33" s="1637"/>
      <c r="Q33" s="1116"/>
      <c r="R33" s="1116"/>
    </row>
    <row r="34" spans="1:35" ht="17.100000000000001" customHeight="1">
      <c r="A34" s="1131"/>
      <c r="B34" s="258"/>
      <c r="C34" s="259" t="s">
        <v>279</v>
      </c>
      <c r="D34" s="260">
        <v>1</v>
      </c>
      <c r="E34" s="1626"/>
      <c r="F34" s="1142"/>
      <c r="G34" s="1628"/>
      <c r="H34" s="1151"/>
      <c r="I34" s="1630"/>
      <c r="J34" s="1630"/>
      <c r="K34" s="1631"/>
      <c r="L34" s="1151"/>
      <c r="M34" s="1628"/>
      <c r="N34" s="266"/>
      <c r="O34" s="1151"/>
      <c r="P34" s="1637"/>
      <c r="Q34" s="1116"/>
      <c r="R34" s="1116"/>
      <c r="AI34" s="1108"/>
    </row>
    <row r="35" spans="1:35" ht="17.100000000000001" customHeight="1">
      <c r="A35" s="1131"/>
      <c r="B35" s="258"/>
      <c r="C35" s="259" t="s">
        <v>280</v>
      </c>
      <c r="D35" s="260">
        <v>1.5</v>
      </c>
      <c r="E35" s="1626"/>
      <c r="F35" s="1142"/>
      <c r="G35" s="1628"/>
      <c r="H35" s="1151"/>
      <c r="I35" s="1630"/>
      <c r="J35" s="1630"/>
      <c r="K35" s="1631"/>
      <c r="L35" s="1151"/>
      <c r="M35" s="1628"/>
      <c r="N35" s="266"/>
      <c r="O35" s="1151"/>
      <c r="P35" s="1637"/>
      <c r="Q35" s="1116"/>
      <c r="R35" s="1116"/>
    </row>
    <row r="36" spans="1:35" ht="17.100000000000001" customHeight="1" thickBot="1">
      <c r="A36" s="1131"/>
      <c r="B36" s="263"/>
      <c r="C36" s="277" t="s">
        <v>281</v>
      </c>
      <c r="D36" s="278">
        <v>1</v>
      </c>
      <c r="E36" s="1627"/>
      <c r="F36" s="1142"/>
      <c r="G36" s="1629"/>
      <c r="H36" s="1151"/>
      <c r="I36" s="1632"/>
      <c r="J36" s="1632"/>
      <c r="K36" s="1633"/>
      <c r="L36" s="1151"/>
      <c r="M36" s="1634"/>
      <c r="N36" s="266"/>
      <c r="O36" s="1151"/>
      <c r="P36" s="1638"/>
      <c r="Q36" s="1116"/>
      <c r="R36" s="1116"/>
    </row>
    <row r="37" spans="1:35" ht="17.100000000000001" customHeight="1">
      <c r="A37" s="1131"/>
      <c r="B37" s="684" t="s">
        <v>284</v>
      </c>
      <c r="C37" s="684" t="s">
        <v>276</v>
      </c>
      <c r="D37" s="685">
        <v>0.2</v>
      </c>
      <c r="E37" s="686"/>
      <c r="F37" s="1142"/>
      <c r="G37" s="700"/>
      <c r="H37" s="1151"/>
      <c r="I37" s="702"/>
      <c r="J37" s="702"/>
      <c r="K37" s="703"/>
      <c r="L37" s="1151"/>
      <c r="M37" s="705"/>
      <c r="N37" s="266"/>
      <c r="O37" s="1151"/>
      <c r="P37" s="706"/>
      <c r="Q37" s="1116"/>
      <c r="R37" s="1116"/>
    </row>
    <row r="38" spans="1:35" ht="17.100000000000001" customHeight="1">
      <c r="A38" s="1131"/>
      <c r="B38" s="670"/>
      <c r="C38" s="670" t="s">
        <v>277</v>
      </c>
      <c r="D38" s="687">
        <v>0.5</v>
      </c>
      <c r="E38" s="688">
        <v>1000</v>
      </c>
      <c r="F38" s="1145"/>
      <c r="G38" s="267"/>
      <c r="H38" s="1152"/>
      <c r="I38" s="670">
        <v>700</v>
      </c>
      <c r="J38" s="704">
        <v>0.06</v>
      </c>
      <c r="K38" s="670" t="s">
        <v>285</v>
      </c>
      <c r="L38" s="1158"/>
      <c r="M38" s="670">
        <v>342</v>
      </c>
      <c r="N38" s="253"/>
      <c r="O38" s="1158"/>
      <c r="P38" s="696">
        <f>D38*M38</f>
        <v>171</v>
      </c>
      <c r="Q38" s="1116"/>
      <c r="R38" s="1116"/>
    </row>
    <row r="39" spans="1:35" ht="17.100000000000001" customHeight="1">
      <c r="B39" s="670"/>
      <c r="C39" s="670" t="s">
        <v>278</v>
      </c>
      <c r="D39" s="687">
        <v>1</v>
      </c>
      <c r="E39" s="689"/>
      <c r="F39" s="1142"/>
      <c r="G39" s="698"/>
      <c r="H39" s="1151"/>
      <c r="I39" s="670"/>
      <c r="J39" s="670"/>
      <c r="K39" s="673"/>
      <c r="L39" s="1151"/>
      <c r="M39" s="698"/>
      <c r="N39" s="266"/>
      <c r="O39" s="1151"/>
      <c r="P39" s="695"/>
      <c r="Q39" s="1116"/>
      <c r="R39" s="1116"/>
    </row>
    <row r="40" spans="1:35" ht="17.100000000000001" customHeight="1">
      <c r="B40" s="670"/>
      <c r="C40" s="670" t="s">
        <v>286</v>
      </c>
      <c r="D40" s="687">
        <v>1.5</v>
      </c>
      <c r="E40" s="689"/>
      <c r="F40" s="1142"/>
      <c r="G40" s="698"/>
      <c r="H40" s="1151"/>
      <c r="I40" s="670"/>
      <c r="J40" s="670"/>
      <c r="K40" s="673"/>
      <c r="L40" s="1151"/>
      <c r="M40" s="698"/>
      <c r="N40" s="266"/>
      <c r="O40" s="1151"/>
      <c r="P40" s="695"/>
      <c r="Q40" s="1116"/>
      <c r="R40" s="1116"/>
    </row>
    <row r="41" spans="1:35" ht="17.100000000000001" customHeight="1" thickBot="1">
      <c r="B41" s="677"/>
      <c r="C41" s="670" t="s">
        <v>281</v>
      </c>
      <c r="D41" s="687">
        <v>1</v>
      </c>
      <c r="E41" s="690"/>
      <c r="F41" s="1140"/>
      <c r="G41" s="701"/>
      <c r="H41" s="1151"/>
      <c r="I41" s="670"/>
      <c r="J41" s="670"/>
      <c r="K41" s="673"/>
      <c r="L41" s="1151"/>
      <c r="M41" s="698"/>
      <c r="N41" s="266"/>
      <c r="O41" s="1151"/>
      <c r="P41" s="707"/>
      <c r="Q41" s="1116"/>
      <c r="R41" s="1116"/>
    </row>
    <row r="42" spans="1:35" ht="17.100000000000001" customHeight="1" thickBot="1">
      <c r="B42" s="1618" t="s">
        <v>287</v>
      </c>
      <c r="C42" s="1616"/>
      <c r="D42" s="1619"/>
      <c r="E42" s="728">
        <f>SUM(E13:E41)</f>
        <v>3000</v>
      </c>
      <c r="F42" s="1146"/>
      <c r="G42" s="1615"/>
      <c r="H42" s="1151"/>
      <c r="I42" s="1616"/>
      <c r="J42" s="1616"/>
      <c r="K42" s="1617"/>
      <c r="L42" s="1151"/>
      <c r="M42" s="1615"/>
      <c r="N42" s="266"/>
      <c r="O42" s="1151"/>
      <c r="P42" s="729">
        <f>SUM(P13:P41)</f>
        <v>471</v>
      </c>
      <c r="Q42" s="1116"/>
      <c r="R42" s="1116"/>
    </row>
    <row r="43" spans="1:35" s="224" customFormat="1" ht="17.100000000000001" customHeight="1">
      <c r="A43" s="1129"/>
      <c r="B43" s="1147"/>
      <c r="C43" s="1147"/>
      <c r="D43" s="1174"/>
      <c r="E43" s="1175"/>
      <c r="F43" s="1147"/>
      <c r="G43" s="1147"/>
      <c r="H43" s="1147"/>
      <c r="I43" s="1147"/>
      <c r="J43" s="1147"/>
      <c r="K43" s="1147"/>
      <c r="L43" s="1147"/>
      <c r="M43" s="1147"/>
      <c r="N43" s="1147"/>
      <c r="O43" s="1147"/>
      <c r="P43" s="1174"/>
      <c r="Q43" s="1117"/>
      <c r="R43" s="1116"/>
    </row>
    <row r="44" spans="1:35" s="224" customFormat="1" ht="17.100000000000001" customHeight="1">
      <c r="A44" s="1129"/>
      <c r="B44" s="1147"/>
      <c r="C44" s="1147"/>
      <c r="D44" s="1174"/>
      <c r="E44" s="1175"/>
      <c r="F44" s="1147"/>
      <c r="G44" s="1147"/>
      <c r="H44" s="1147"/>
      <c r="I44" s="1147"/>
      <c r="J44" s="1147"/>
      <c r="K44" s="1147"/>
      <c r="L44" s="1147"/>
      <c r="M44" s="1147"/>
      <c r="N44" s="1147"/>
      <c r="O44" s="1147"/>
      <c r="P44" s="1174"/>
      <c r="Q44" s="1117"/>
      <c r="R44" s="1116"/>
    </row>
    <row r="45" spans="1:35" s="224" customFormat="1" ht="17.100000000000001" customHeight="1">
      <c r="A45" s="1129"/>
      <c r="B45" s="1147"/>
      <c r="C45" s="1147"/>
      <c r="D45" s="1174"/>
      <c r="E45" s="1175"/>
      <c r="F45" s="1147"/>
      <c r="G45" s="1147"/>
      <c r="H45" s="1147"/>
      <c r="I45" s="1147"/>
      <c r="J45" s="1147"/>
      <c r="K45" s="1147"/>
      <c r="L45" s="1147"/>
      <c r="M45" s="1147"/>
      <c r="N45" s="1147"/>
      <c r="O45" s="1147"/>
      <c r="P45" s="1174"/>
      <c r="Q45" s="1117"/>
      <c r="R45" s="1116"/>
    </row>
    <row r="46" spans="1:35" s="224" customFormat="1" ht="16.149999999999999" customHeight="1">
      <c r="A46" s="1129"/>
      <c r="B46" s="1176" t="s">
        <v>665</v>
      </c>
      <c r="C46" s="1147"/>
      <c r="D46" s="1174"/>
      <c r="E46" s="1175"/>
      <c r="F46" s="1147"/>
      <c r="G46" s="1147"/>
      <c r="H46" s="1147"/>
      <c r="I46" s="1147"/>
      <c r="J46" s="1147"/>
      <c r="K46" s="1147"/>
      <c r="L46" s="1147"/>
      <c r="M46" s="1147"/>
      <c r="N46" s="1161"/>
      <c r="O46" s="1161"/>
      <c r="P46" s="1161"/>
      <c r="Q46" s="1161"/>
    </row>
    <row r="47" spans="1:35" s="224" customFormat="1">
      <c r="A47" s="1129"/>
      <c r="B47" s="1177" t="s">
        <v>288</v>
      </c>
      <c r="C47" s="1147"/>
      <c r="D47" s="1174"/>
      <c r="E47" s="1175"/>
      <c r="F47" s="1147"/>
      <c r="G47" s="1147"/>
      <c r="H47" s="1147"/>
      <c r="I47" s="1147"/>
      <c r="J47" s="1147"/>
      <c r="K47" s="1147"/>
      <c r="L47" s="1147"/>
      <c r="M47" s="1147"/>
      <c r="N47" s="1108"/>
      <c r="O47" s="1108"/>
      <c r="P47" s="1108"/>
      <c r="Q47" s="1108"/>
    </row>
    <row r="48" spans="1:35" s="224" customFormat="1">
      <c r="A48" s="1129"/>
      <c r="B48" s="1147" t="s">
        <v>289</v>
      </c>
      <c r="C48" s="1147"/>
      <c r="D48" s="1174"/>
      <c r="E48" s="1175"/>
      <c r="F48" s="1147"/>
      <c r="G48" s="1147"/>
      <c r="H48" s="1147"/>
      <c r="I48" s="1147"/>
      <c r="J48" s="1147"/>
      <c r="K48" s="1147"/>
      <c r="L48" s="1147"/>
      <c r="M48" s="1147"/>
      <c r="N48" s="1108"/>
      <c r="O48" s="1108"/>
      <c r="P48" s="1108"/>
      <c r="Q48" s="1108"/>
    </row>
    <row r="49" spans="1:28">
      <c r="B49" s="1814" t="s">
        <v>290</v>
      </c>
      <c r="C49" s="1815"/>
      <c r="D49" s="1815"/>
      <c r="E49" s="1815"/>
      <c r="F49" s="1815"/>
      <c r="G49" s="1815"/>
      <c r="H49" s="1815"/>
      <c r="I49" s="1815"/>
      <c r="J49" s="1815"/>
      <c r="K49" s="1815"/>
      <c r="L49" s="1815"/>
      <c r="M49" s="1815"/>
      <c r="N49" s="240"/>
      <c r="O49" s="1108"/>
      <c r="P49" s="240"/>
      <c r="Q49" s="1108"/>
    </row>
    <row r="50" spans="1:28" ht="15.75">
      <c r="B50" s="1147"/>
      <c r="C50" s="1147"/>
      <c r="D50" s="1174"/>
      <c r="E50" s="1175"/>
      <c r="F50" s="1147"/>
      <c r="G50" s="1147"/>
      <c r="H50" s="1147"/>
      <c r="I50" s="1147"/>
      <c r="J50" s="1147"/>
      <c r="K50" s="1147"/>
      <c r="L50" s="1147"/>
      <c r="M50" s="1147"/>
      <c r="N50" s="1108"/>
      <c r="O50" s="1108"/>
      <c r="P50" s="852" t="s">
        <v>245</v>
      </c>
      <c r="Q50" s="1108"/>
    </row>
    <row r="51" spans="1:28" s="224" customFormat="1">
      <c r="A51" s="1129"/>
      <c r="D51" s="1132"/>
      <c r="E51" s="1133"/>
    </row>
    <row r="52" spans="1:28" s="224" customFormat="1">
      <c r="A52" s="1129"/>
      <c r="D52" s="1132"/>
      <c r="E52" s="1133"/>
    </row>
    <row r="53" spans="1:28" s="224" customFormat="1">
      <c r="A53" s="1129"/>
      <c r="D53" s="1132"/>
      <c r="E53" s="1133"/>
    </row>
    <row r="54" spans="1:28" s="224" customFormat="1">
      <c r="A54" s="1129"/>
      <c r="D54" s="1132"/>
      <c r="E54" s="1133"/>
    </row>
    <row r="55" spans="1:28" s="224" customFormat="1">
      <c r="A55" s="1129"/>
      <c r="D55" s="1132"/>
      <c r="E55" s="1133"/>
    </row>
    <row r="56" spans="1:28" s="224" customFormat="1">
      <c r="A56" s="1129"/>
      <c r="D56" s="1132"/>
      <c r="E56" s="1133"/>
    </row>
    <row r="57" spans="1:28" s="224" customFormat="1">
      <c r="A57" s="1129"/>
      <c r="D57" s="1132"/>
      <c r="E57" s="1133"/>
    </row>
    <row r="58" spans="1:28" s="224" customFormat="1">
      <c r="A58" s="1129"/>
      <c r="D58" s="1132"/>
      <c r="E58" s="1133"/>
    </row>
    <row r="59" spans="1:28" s="224" customFormat="1">
      <c r="A59" s="1129"/>
      <c r="D59" s="1132"/>
      <c r="E59" s="1133"/>
      <c r="AA59" s="1108"/>
      <c r="AB59" s="1108"/>
    </row>
    <row r="60" spans="1:28" s="224" customFormat="1" ht="16.5" customHeight="1">
      <c r="A60" s="1129"/>
      <c r="D60" s="1132"/>
      <c r="E60" s="1133"/>
    </row>
    <row r="61" spans="1:28" s="224" customFormat="1" ht="9" customHeight="1">
      <c r="A61" s="1129"/>
      <c r="D61" s="1132"/>
      <c r="E61" s="1133"/>
    </row>
    <row r="62" spans="1:28" s="224" customFormat="1" ht="15.75" customHeight="1">
      <c r="A62" s="1129"/>
      <c r="D62" s="1132"/>
      <c r="E62" s="1133"/>
    </row>
    <row r="63" spans="1:28" s="224" customFormat="1" ht="15.75" customHeight="1">
      <c r="A63" s="1129"/>
      <c r="D63" s="1132"/>
      <c r="E63" s="1133"/>
    </row>
    <row r="64" spans="1:28" s="224" customFormat="1">
      <c r="A64" s="1129"/>
      <c r="D64" s="1132"/>
      <c r="E64" s="1133"/>
    </row>
    <row r="65" spans="1:18" s="224" customFormat="1">
      <c r="A65" s="1129"/>
      <c r="D65" s="1132"/>
      <c r="E65" s="1133"/>
    </row>
    <row r="66" spans="1:18" s="224" customFormat="1" ht="15" customHeight="1">
      <c r="A66" s="1129"/>
      <c r="D66" s="1132"/>
      <c r="E66" s="1133"/>
      <c r="R66" s="1173"/>
    </row>
    <row r="67" spans="1:18" s="224" customFormat="1">
      <c r="A67" s="1129"/>
      <c r="D67" s="1132"/>
      <c r="E67" s="1133"/>
      <c r="R67" s="1173"/>
    </row>
    <row r="68" spans="1:18" s="224" customFormat="1" ht="15" customHeight="1">
      <c r="A68" s="1129"/>
      <c r="D68" s="1132"/>
      <c r="E68" s="1133"/>
      <c r="R68" s="1173"/>
    </row>
    <row r="69" spans="1:18" s="224" customFormat="1">
      <c r="A69" s="1129"/>
      <c r="D69" s="1132"/>
      <c r="E69" s="1133"/>
      <c r="R69" s="1173"/>
    </row>
    <row r="70" spans="1:18" s="224" customFormat="1" ht="15" customHeight="1">
      <c r="A70" s="1129"/>
      <c r="D70" s="1132"/>
      <c r="E70" s="1133"/>
    </row>
    <row r="71" spans="1:18" s="224" customFormat="1">
      <c r="A71" s="1129"/>
      <c r="D71" s="1132"/>
      <c r="E71" s="1133"/>
    </row>
    <row r="72" spans="1:18" s="224" customFormat="1">
      <c r="A72" s="1129"/>
      <c r="D72" s="1132"/>
      <c r="E72" s="1133"/>
    </row>
    <row r="73" spans="1:18" s="224" customFormat="1">
      <c r="A73" s="1129"/>
      <c r="D73" s="1132"/>
      <c r="E73" s="1133"/>
    </row>
    <row r="74" spans="1:18" s="224" customFormat="1">
      <c r="A74" s="1129"/>
      <c r="D74" s="1132"/>
      <c r="E74" s="1133"/>
    </row>
    <row r="75" spans="1:18" s="224" customFormat="1">
      <c r="A75" s="1129"/>
      <c r="D75" s="1132"/>
      <c r="E75" s="1133"/>
    </row>
    <row r="76" spans="1:18" s="224" customFormat="1" ht="12.75" customHeight="1">
      <c r="A76" s="1129"/>
      <c r="D76" s="1132"/>
      <c r="E76" s="1133"/>
    </row>
    <row r="77" spans="1:18" s="224" customFormat="1" ht="12.75" customHeight="1">
      <c r="A77" s="1129"/>
      <c r="D77" s="1132"/>
      <c r="E77" s="1133"/>
    </row>
    <row r="78" spans="1:18" s="224" customFormat="1" ht="12.75" customHeight="1">
      <c r="A78" s="1129"/>
      <c r="D78" s="1132"/>
      <c r="E78" s="1133"/>
    </row>
    <row r="79" spans="1:18" s="224" customFormat="1" ht="12.75" customHeight="1">
      <c r="A79" s="1129"/>
      <c r="D79" s="1132"/>
      <c r="E79" s="1133"/>
    </row>
    <row r="80" spans="1:18" s="224" customFormat="1" ht="12.75" customHeight="1">
      <c r="A80" s="1129"/>
      <c r="D80" s="1132"/>
      <c r="E80" s="1133"/>
    </row>
    <row r="81" spans="1:5" s="224" customFormat="1">
      <c r="A81" s="1129"/>
      <c r="D81" s="1132"/>
      <c r="E81" s="1133"/>
    </row>
    <row r="82" spans="1:5" s="224" customFormat="1">
      <c r="A82" s="1129"/>
      <c r="D82" s="1132"/>
      <c r="E82" s="1133"/>
    </row>
    <row r="83" spans="1:5" s="224" customFormat="1">
      <c r="A83" s="1129"/>
      <c r="D83" s="1132"/>
      <c r="E83" s="1133"/>
    </row>
    <row r="84" spans="1:5" s="224" customFormat="1">
      <c r="A84" s="1129"/>
      <c r="D84" s="1132"/>
      <c r="E84" s="1133"/>
    </row>
    <row r="85" spans="1:5" s="224" customFormat="1">
      <c r="A85" s="1129"/>
      <c r="D85" s="1132"/>
      <c r="E85" s="1133"/>
    </row>
    <row r="86" spans="1:5" s="224" customFormat="1">
      <c r="A86" s="1129"/>
      <c r="D86" s="1132"/>
      <c r="E86" s="1133"/>
    </row>
    <row r="87" spans="1:5" s="224" customFormat="1">
      <c r="A87" s="1129"/>
      <c r="D87" s="1132"/>
      <c r="E87" s="1133"/>
    </row>
    <row r="88" spans="1:5" s="224" customFormat="1">
      <c r="A88" s="1129"/>
      <c r="D88" s="1132"/>
      <c r="E88" s="1133"/>
    </row>
    <row r="89" spans="1:5" s="224" customFormat="1">
      <c r="A89" s="1129"/>
      <c r="D89" s="1132"/>
      <c r="E89" s="1133"/>
    </row>
    <row r="90" spans="1:5" s="224" customFormat="1">
      <c r="A90" s="1129"/>
      <c r="D90" s="1132"/>
      <c r="E90" s="1133"/>
    </row>
    <row r="91" spans="1:5" s="224" customFormat="1">
      <c r="A91" s="1129"/>
      <c r="D91" s="1132"/>
      <c r="E91" s="1133"/>
    </row>
    <row r="92" spans="1:5" s="224" customFormat="1">
      <c r="A92" s="1129"/>
      <c r="D92" s="1132"/>
      <c r="E92" s="1133"/>
    </row>
    <row r="93" spans="1:5" s="224" customFormat="1">
      <c r="A93" s="1129"/>
      <c r="D93" s="1132"/>
      <c r="E93" s="1133"/>
    </row>
    <row r="94" spans="1:5" s="224" customFormat="1">
      <c r="A94" s="1129"/>
      <c r="D94" s="1132"/>
      <c r="E94" s="1133"/>
    </row>
    <row r="95" spans="1:5" s="224" customFormat="1">
      <c r="A95" s="1129"/>
      <c r="D95" s="1132"/>
      <c r="E95" s="1133"/>
    </row>
    <row r="96" spans="1:5" s="224" customFormat="1">
      <c r="A96" s="1129"/>
      <c r="D96" s="1132"/>
      <c r="E96" s="1133"/>
    </row>
    <row r="97" spans="1:5" s="224" customFormat="1">
      <c r="A97" s="1129"/>
      <c r="D97" s="1132"/>
      <c r="E97" s="1133"/>
    </row>
    <row r="98" spans="1:5" s="224" customFormat="1">
      <c r="A98" s="1129"/>
      <c r="D98" s="1132"/>
      <c r="E98" s="1133"/>
    </row>
    <row r="99" spans="1:5" s="224" customFormat="1">
      <c r="A99" s="1129"/>
      <c r="D99" s="1132"/>
      <c r="E99" s="1133"/>
    </row>
    <row r="100" spans="1:5" s="224" customFormat="1">
      <c r="A100" s="1129"/>
      <c r="D100" s="1132"/>
      <c r="E100" s="1133"/>
    </row>
    <row r="101" spans="1:5" s="224" customFormat="1">
      <c r="A101" s="1129"/>
      <c r="D101" s="1132"/>
      <c r="E101" s="1133"/>
    </row>
    <row r="102" spans="1:5" s="224" customFormat="1">
      <c r="A102" s="1129"/>
      <c r="D102" s="1132"/>
      <c r="E102" s="1133"/>
    </row>
    <row r="103" spans="1:5" s="224" customFormat="1">
      <c r="A103" s="1129"/>
      <c r="D103" s="1132"/>
      <c r="E103" s="1133"/>
    </row>
    <row r="104" spans="1:5" s="224" customFormat="1">
      <c r="A104" s="1129"/>
      <c r="D104" s="1132"/>
      <c r="E104" s="1133"/>
    </row>
    <row r="105" spans="1:5" s="224" customFormat="1">
      <c r="A105" s="1129"/>
      <c r="D105" s="1132"/>
      <c r="E105" s="1133"/>
    </row>
    <row r="106" spans="1:5" s="224" customFormat="1">
      <c r="A106" s="1129"/>
      <c r="D106" s="1132"/>
      <c r="E106" s="1133"/>
    </row>
    <row r="107" spans="1:5" s="224" customFormat="1">
      <c r="A107" s="1129"/>
      <c r="D107" s="1132"/>
      <c r="E107" s="1133"/>
    </row>
    <row r="108" spans="1:5" s="224" customFormat="1">
      <c r="A108" s="1129"/>
      <c r="D108" s="1132"/>
      <c r="E108" s="1133"/>
    </row>
    <row r="109" spans="1:5" s="224" customFormat="1">
      <c r="A109" s="1129"/>
      <c r="D109" s="1132"/>
      <c r="E109" s="1133"/>
    </row>
    <row r="110" spans="1:5" s="224" customFormat="1">
      <c r="A110" s="1129"/>
      <c r="D110" s="1132"/>
      <c r="E110" s="1133"/>
    </row>
    <row r="111" spans="1:5" s="224" customFormat="1">
      <c r="A111" s="1129"/>
      <c r="D111" s="1132"/>
      <c r="E111" s="1133"/>
    </row>
    <row r="112" spans="1:5" s="224" customFormat="1">
      <c r="A112" s="1129"/>
      <c r="D112" s="1132"/>
      <c r="E112" s="1133"/>
    </row>
    <row r="113" spans="1:5" s="224" customFormat="1">
      <c r="A113" s="1129"/>
      <c r="D113" s="1132"/>
      <c r="E113" s="1133"/>
    </row>
    <row r="114" spans="1:5" s="224" customFormat="1">
      <c r="A114" s="1129"/>
      <c r="D114" s="1132"/>
      <c r="E114" s="1133"/>
    </row>
    <row r="115" spans="1:5" s="224" customFormat="1">
      <c r="A115" s="1129"/>
      <c r="D115" s="1132"/>
      <c r="E115" s="1133"/>
    </row>
    <row r="116" spans="1:5" s="224" customFormat="1">
      <c r="A116" s="1129"/>
      <c r="D116" s="1132"/>
      <c r="E116" s="1133"/>
    </row>
    <row r="117" spans="1:5" s="224" customFormat="1">
      <c r="A117" s="1129"/>
      <c r="D117" s="1132"/>
      <c r="E117" s="1133"/>
    </row>
    <row r="118" spans="1:5" s="224" customFormat="1">
      <c r="A118" s="1129"/>
      <c r="D118" s="1132"/>
      <c r="E118" s="1133"/>
    </row>
    <row r="119" spans="1:5" s="224" customFormat="1">
      <c r="A119" s="1129"/>
      <c r="D119" s="1132"/>
      <c r="E119" s="1133"/>
    </row>
    <row r="120" spans="1:5" s="224" customFormat="1">
      <c r="A120" s="1129"/>
      <c r="D120" s="1132"/>
      <c r="E120" s="1133"/>
    </row>
    <row r="121" spans="1:5" s="224" customFormat="1">
      <c r="A121" s="1129"/>
      <c r="D121" s="1132"/>
      <c r="E121" s="1133"/>
    </row>
    <row r="122" spans="1:5" s="224" customFormat="1">
      <c r="A122" s="1129"/>
      <c r="D122" s="1132"/>
      <c r="E122" s="1133"/>
    </row>
    <row r="123" spans="1:5" s="224" customFormat="1">
      <c r="A123" s="1129"/>
      <c r="D123" s="1132"/>
      <c r="E123" s="1133"/>
    </row>
    <row r="124" spans="1:5" s="224" customFormat="1">
      <c r="A124" s="1129"/>
      <c r="D124" s="1132"/>
      <c r="E124" s="1133"/>
    </row>
    <row r="125" spans="1:5" s="224" customFormat="1">
      <c r="A125" s="1129"/>
      <c r="D125" s="1132"/>
      <c r="E125" s="1133"/>
    </row>
    <row r="126" spans="1:5" s="224" customFormat="1">
      <c r="A126" s="1129"/>
      <c r="D126" s="1132"/>
      <c r="E126" s="1133"/>
    </row>
    <row r="127" spans="1:5" s="224" customFormat="1">
      <c r="A127" s="1129"/>
      <c r="D127" s="1132"/>
      <c r="E127" s="1133"/>
    </row>
    <row r="128" spans="1:5" s="224" customFormat="1">
      <c r="A128" s="1129"/>
      <c r="D128" s="1132"/>
      <c r="E128" s="1133"/>
    </row>
    <row r="129" spans="1:5" s="224" customFormat="1">
      <c r="A129" s="1129"/>
      <c r="D129" s="1132"/>
      <c r="E129" s="1133"/>
    </row>
    <row r="130" spans="1:5" s="224" customFormat="1">
      <c r="A130" s="1129"/>
      <c r="D130" s="1132"/>
      <c r="E130" s="1133"/>
    </row>
    <row r="131" spans="1:5" s="224" customFormat="1">
      <c r="A131" s="1129"/>
      <c r="D131" s="1132"/>
      <c r="E131" s="1133"/>
    </row>
    <row r="132" spans="1:5" s="224" customFormat="1">
      <c r="A132" s="1129"/>
      <c r="D132" s="1132"/>
      <c r="E132" s="1133"/>
    </row>
    <row r="133" spans="1:5" s="224" customFormat="1">
      <c r="A133" s="1129"/>
      <c r="D133" s="1132"/>
      <c r="E133" s="1133"/>
    </row>
    <row r="134" spans="1:5" s="224" customFormat="1">
      <c r="A134" s="1129"/>
      <c r="D134" s="1132"/>
      <c r="E134" s="1133"/>
    </row>
    <row r="135" spans="1:5" s="224" customFormat="1">
      <c r="A135" s="1129"/>
      <c r="D135" s="1132"/>
      <c r="E135" s="1133"/>
    </row>
    <row r="136" spans="1:5" s="224" customFormat="1">
      <c r="A136" s="1129"/>
      <c r="D136" s="1132"/>
      <c r="E136" s="1133"/>
    </row>
    <row r="137" spans="1:5" s="224" customFormat="1">
      <c r="A137" s="1129"/>
      <c r="D137" s="1132"/>
      <c r="E137" s="1133"/>
    </row>
    <row r="138" spans="1:5" s="224" customFormat="1">
      <c r="A138" s="1129"/>
      <c r="D138" s="1132"/>
      <c r="E138" s="1133"/>
    </row>
    <row r="139" spans="1:5" s="224" customFormat="1">
      <c r="A139" s="1129"/>
      <c r="D139" s="1132"/>
      <c r="E139" s="1133"/>
    </row>
    <row r="140" spans="1:5" s="224" customFormat="1">
      <c r="A140" s="1129"/>
      <c r="D140" s="1132"/>
      <c r="E140" s="1133"/>
    </row>
    <row r="141" spans="1:5" s="224" customFormat="1">
      <c r="A141" s="1129"/>
      <c r="D141" s="1132"/>
      <c r="E141" s="1133"/>
    </row>
    <row r="142" spans="1:5" s="224" customFormat="1">
      <c r="A142" s="1129"/>
      <c r="D142" s="1132"/>
      <c r="E142" s="1133"/>
    </row>
    <row r="143" spans="1:5" s="224" customFormat="1">
      <c r="A143" s="1129"/>
      <c r="D143" s="1132"/>
      <c r="E143" s="1133"/>
    </row>
    <row r="144" spans="1:5" s="224" customFormat="1">
      <c r="A144" s="1129"/>
      <c r="D144" s="1132"/>
      <c r="E144" s="1133"/>
    </row>
    <row r="145" spans="1:5" s="224" customFormat="1">
      <c r="A145" s="1129"/>
      <c r="D145" s="1132"/>
      <c r="E145" s="1133"/>
    </row>
    <row r="146" spans="1:5" s="224" customFormat="1">
      <c r="A146" s="1129"/>
      <c r="D146" s="1132"/>
      <c r="E146" s="1133"/>
    </row>
    <row r="147" spans="1:5" s="224" customFormat="1">
      <c r="A147" s="1129"/>
      <c r="D147" s="1132"/>
      <c r="E147" s="1133"/>
    </row>
    <row r="148" spans="1:5" s="224" customFormat="1">
      <c r="A148" s="1129"/>
      <c r="D148" s="1132"/>
      <c r="E148" s="1133"/>
    </row>
    <row r="149" spans="1:5" s="224" customFormat="1">
      <c r="A149" s="1129"/>
      <c r="D149" s="1132"/>
      <c r="E149" s="1133"/>
    </row>
    <row r="150" spans="1:5" s="224" customFormat="1">
      <c r="A150" s="1129"/>
      <c r="D150" s="1132"/>
      <c r="E150" s="1133"/>
    </row>
    <row r="151" spans="1:5" s="224" customFormat="1">
      <c r="A151" s="1129"/>
      <c r="D151" s="1132"/>
      <c r="E151" s="1133"/>
    </row>
    <row r="152" spans="1:5" s="224" customFormat="1">
      <c r="A152" s="1129"/>
      <c r="D152" s="1132"/>
      <c r="E152" s="1133"/>
    </row>
    <row r="153" spans="1:5" s="224" customFormat="1">
      <c r="A153" s="1129"/>
      <c r="D153" s="1132"/>
      <c r="E153" s="1133"/>
    </row>
    <row r="154" spans="1:5" s="224" customFormat="1">
      <c r="A154" s="1129"/>
      <c r="D154" s="1132"/>
      <c r="E154" s="1133"/>
    </row>
    <row r="155" spans="1:5" s="224" customFormat="1">
      <c r="A155" s="1129"/>
      <c r="D155" s="1132"/>
      <c r="E155" s="1133"/>
    </row>
    <row r="156" spans="1:5" s="224" customFormat="1">
      <c r="A156" s="1129"/>
      <c r="D156" s="1132"/>
      <c r="E156" s="1133"/>
    </row>
    <row r="157" spans="1:5" s="224" customFormat="1">
      <c r="A157" s="1129"/>
      <c r="D157" s="1132"/>
      <c r="E157" s="1133"/>
    </row>
    <row r="158" spans="1:5" s="224" customFormat="1">
      <c r="A158" s="1129"/>
      <c r="D158" s="1132"/>
      <c r="E158" s="1133"/>
    </row>
    <row r="159" spans="1:5" s="224" customFormat="1">
      <c r="A159" s="1129"/>
      <c r="D159" s="1132"/>
      <c r="E159" s="1133"/>
    </row>
    <row r="160" spans="1:5" s="224" customFormat="1">
      <c r="A160" s="1129"/>
      <c r="D160" s="1132"/>
      <c r="E160" s="1133"/>
    </row>
    <row r="161" spans="1:5" s="224" customFormat="1">
      <c r="A161" s="1129"/>
      <c r="D161" s="1132"/>
      <c r="E161" s="1133"/>
    </row>
    <row r="162" spans="1:5" s="224" customFormat="1">
      <c r="A162" s="1129"/>
      <c r="D162" s="1132"/>
      <c r="E162" s="1133"/>
    </row>
    <row r="163" spans="1:5" s="224" customFormat="1">
      <c r="A163" s="1129"/>
      <c r="D163" s="1132"/>
      <c r="E163" s="1133"/>
    </row>
    <row r="164" spans="1:5" s="224" customFormat="1">
      <c r="A164" s="1129"/>
      <c r="D164" s="1132"/>
      <c r="E164" s="1133"/>
    </row>
    <row r="165" spans="1:5" s="224" customFormat="1">
      <c r="A165" s="1129"/>
      <c r="D165" s="1132"/>
      <c r="E165" s="1133"/>
    </row>
    <row r="166" spans="1:5" s="224" customFormat="1">
      <c r="A166" s="1129"/>
      <c r="D166" s="1132"/>
      <c r="E166" s="1133"/>
    </row>
    <row r="167" spans="1:5" s="224" customFormat="1">
      <c r="A167" s="1129"/>
      <c r="D167" s="1132"/>
      <c r="E167" s="1133"/>
    </row>
    <row r="168" spans="1:5" s="224" customFormat="1">
      <c r="A168" s="1129"/>
      <c r="D168" s="1132"/>
      <c r="E168" s="1133"/>
    </row>
    <row r="169" spans="1:5" s="224" customFormat="1">
      <c r="A169" s="1129"/>
      <c r="D169" s="1132"/>
      <c r="E169" s="1133"/>
    </row>
    <row r="170" spans="1:5" s="224" customFormat="1">
      <c r="A170" s="1129"/>
      <c r="D170" s="1132"/>
      <c r="E170" s="1133"/>
    </row>
    <row r="171" spans="1:5" s="224" customFormat="1">
      <c r="A171" s="1129"/>
      <c r="D171" s="1132"/>
      <c r="E171" s="1133"/>
    </row>
    <row r="172" spans="1:5" s="224" customFormat="1">
      <c r="A172" s="1129"/>
      <c r="D172" s="1132"/>
      <c r="E172" s="1133"/>
    </row>
    <row r="173" spans="1:5" s="224" customFormat="1">
      <c r="A173" s="1129"/>
      <c r="D173" s="1132"/>
      <c r="E173" s="1133"/>
    </row>
    <row r="174" spans="1:5" s="224" customFormat="1">
      <c r="A174" s="1129"/>
      <c r="D174" s="1132"/>
      <c r="E174" s="1133"/>
    </row>
    <row r="175" spans="1:5" s="224" customFormat="1">
      <c r="A175" s="1129"/>
      <c r="D175" s="1132"/>
      <c r="E175" s="1133"/>
    </row>
    <row r="176" spans="1:5" s="224" customFormat="1">
      <c r="A176" s="1129"/>
      <c r="D176" s="1132"/>
      <c r="E176" s="1133"/>
    </row>
    <row r="177" spans="1:5" s="224" customFormat="1">
      <c r="A177" s="1129"/>
      <c r="D177" s="1132"/>
      <c r="E177" s="1133"/>
    </row>
    <row r="178" spans="1:5" s="224" customFormat="1">
      <c r="A178" s="1129"/>
      <c r="D178" s="1132"/>
      <c r="E178" s="1133"/>
    </row>
    <row r="179" spans="1:5" s="224" customFormat="1">
      <c r="A179" s="1129"/>
      <c r="D179" s="1132"/>
      <c r="E179" s="1133"/>
    </row>
    <row r="180" spans="1:5" s="224" customFormat="1">
      <c r="A180" s="1129"/>
      <c r="D180" s="1132"/>
      <c r="E180" s="1133"/>
    </row>
    <row r="181" spans="1:5" s="224" customFormat="1">
      <c r="A181" s="1129"/>
      <c r="D181" s="1132"/>
      <c r="E181" s="1133"/>
    </row>
    <row r="182" spans="1:5" s="224" customFormat="1">
      <c r="A182" s="1129"/>
      <c r="D182" s="1132"/>
      <c r="E182" s="1133"/>
    </row>
    <row r="183" spans="1:5" s="224" customFormat="1">
      <c r="A183" s="1129"/>
      <c r="D183" s="1132"/>
      <c r="E183" s="1133"/>
    </row>
    <row r="184" spans="1:5" s="224" customFormat="1">
      <c r="A184" s="1129"/>
      <c r="D184" s="1132"/>
      <c r="E184" s="1133"/>
    </row>
    <row r="185" spans="1:5" s="224" customFormat="1">
      <c r="A185" s="1129"/>
      <c r="D185" s="1132"/>
      <c r="E185" s="1133"/>
    </row>
    <row r="186" spans="1:5" s="224" customFormat="1">
      <c r="A186" s="1129"/>
      <c r="D186" s="1132"/>
      <c r="E186" s="1133"/>
    </row>
    <row r="187" spans="1:5" s="224" customFormat="1">
      <c r="A187" s="1129"/>
      <c r="D187" s="1132"/>
      <c r="E187" s="1133"/>
    </row>
    <row r="188" spans="1:5" s="224" customFormat="1">
      <c r="A188" s="1129"/>
      <c r="D188" s="1132"/>
      <c r="E188" s="1133"/>
    </row>
    <row r="189" spans="1:5" s="224" customFormat="1">
      <c r="A189" s="1129"/>
      <c r="D189" s="1132"/>
      <c r="E189" s="1133"/>
    </row>
    <row r="190" spans="1:5" s="224" customFormat="1">
      <c r="A190" s="1129"/>
      <c r="D190" s="1132"/>
      <c r="E190" s="1133"/>
    </row>
    <row r="191" spans="1:5" s="224" customFormat="1">
      <c r="A191" s="1129"/>
      <c r="D191" s="1132"/>
      <c r="E191" s="1133"/>
    </row>
    <row r="192" spans="1:5" s="224" customFormat="1">
      <c r="A192" s="1129"/>
      <c r="D192" s="1132"/>
      <c r="E192" s="1133"/>
    </row>
    <row r="193" spans="1:5" s="224" customFormat="1">
      <c r="A193" s="1129"/>
      <c r="D193" s="1132"/>
      <c r="E193" s="1133"/>
    </row>
    <row r="194" spans="1:5" s="224" customFormat="1">
      <c r="A194" s="1129"/>
      <c r="D194" s="1132"/>
      <c r="E194" s="1133"/>
    </row>
    <row r="195" spans="1:5" s="224" customFormat="1">
      <c r="A195" s="1129"/>
      <c r="D195" s="1132"/>
      <c r="E195" s="1133"/>
    </row>
    <row r="196" spans="1:5" s="224" customFormat="1">
      <c r="A196" s="1129"/>
      <c r="D196" s="1132"/>
      <c r="E196" s="1133"/>
    </row>
    <row r="197" spans="1:5" s="224" customFormat="1">
      <c r="A197" s="1129"/>
      <c r="D197" s="1132"/>
      <c r="E197" s="1133"/>
    </row>
    <row r="198" spans="1:5" s="224" customFormat="1">
      <c r="A198" s="1129"/>
      <c r="D198" s="1132"/>
      <c r="E198" s="1133"/>
    </row>
    <row r="199" spans="1:5" s="224" customFormat="1">
      <c r="A199" s="1129"/>
      <c r="D199" s="1132"/>
      <c r="E199" s="1133"/>
    </row>
    <row r="200" spans="1:5" s="224" customFormat="1">
      <c r="A200" s="1129"/>
      <c r="D200" s="1132"/>
      <c r="E200" s="1133"/>
    </row>
    <row r="201" spans="1:5" s="224" customFormat="1">
      <c r="A201" s="1129"/>
      <c r="D201" s="1132"/>
      <c r="E201" s="1133"/>
    </row>
    <row r="202" spans="1:5" s="224" customFormat="1">
      <c r="A202" s="1129"/>
      <c r="D202" s="1132"/>
      <c r="E202" s="1133"/>
    </row>
    <row r="203" spans="1:5" s="224" customFormat="1">
      <c r="A203" s="1129"/>
      <c r="D203" s="1132"/>
      <c r="E203" s="1133"/>
    </row>
    <row r="204" spans="1:5" s="224" customFormat="1">
      <c r="A204" s="1129"/>
      <c r="D204" s="1132"/>
      <c r="E204" s="1133"/>
    </row>
    <row r="205" spans="1:5" s="224" customFormat="1">
      <c r="A205" s="1129"/>
      <c r="D205" s="1132"/>
      <c r="E205" s="1133"/>
    </row>
    <row r="206" spans="1:5" s="224" customFormat="1">
      <c r="A206" s="1129"/>
      <c r="D206" s="1132"/>
      <c r="E206" s="1133"/>
    </row>
    <row r="207" spans="1:5" s="224" customFormat="1">
      <c r="A207" s="1129"/>
      <c r="D207" s="1132"/>
      <c r="E207" s="1133"/>
    </row>
    <row r="208" spans="1:5" s="224" customFormat="1">
      <c r="A208" s="1129"/>
      <c r="D208" s="1132"/>
      <c r="E208" s="1133"/>
    </row>
    <row r="209" spans="1:5" s="224" customFormat="1">
      <c r="A209" s="1129"/>
      <c r="D209" s="1132"/>
      <c r="E209" s="1133"/>
    </row>
    <row r="210" spans="1:5" s="224" customFormat="1">
      <c r="A210" s="1129"/>
      <c r="D210" s="1132"/>
      <c r="E210" s="1133"/>
    </row>
    <row r="211" spans="1:5" s="224" customFormat="1">
      <c r="A211" s="1129"/>
      <c r="D211" s="1132"/>
      <c r="E211" s="1133"/>
    </row>
    <row r="212" spans="1:5" s="224" customFormat="1">
      <c r="A212" s="1129"/>
      <c r="D212" s="1132"/>
      <c r="E212" s="1133"/>
    </row>
    <row r="213" spans="1:5" s="224" customFormat="1">
      <c r="A213" s="1129"/>
      <c r="D213" s="1132"/>
      <c r="E213" s="1133"/>
    </row>
    <row r="214" spans="1:5" s="224" customFormat="1">
      <c r="A214" s="1129"/>
      <c r="D214" s="1132"/>
      <c r="E214" s="1133"/>
    </row>
    <row r="215" spans="1:5" s="224" customFormat="1">
      <c r="A215" s="1129"/>
      <c r="D215" s="1132"/>
      <c r="E215" s="1133"/>
    </row>
    <row r="216" spans="1:5" s="224" customFormat="1">
      <c r="A216" s="1129"/>
      <c r="D216" s="1132"/>
      <c r="E216" s="1133"/>
    </row>
    <row r="217" spans="1:5" s="224" customFormat="1">
      <c r="A217" s="1129"/>
      <c r="D217" s="1132"/>
      <c r="E217" s="1133"/>
    </row>
    <row r="218" spans="1:5" s="224" customFormat="1">
      <c r="A218" s="1129"/>
      <c r="D218" s="1132"/>
      <c r="E218" s="1133"/>
    </row>
    <row r="219" spans="1:5" s="224" customFormat="1">
      <c r="A219" s="1129"/>
      <c r="D219" s="1132"/>
      <c r="E219" s="1133"/>
    </row>
    <row r="220" spans="1:5" s="224" customFormat="1">
      <c r="A220" s="1129"/>
      <c r="D220" s="1132"/>
      <c r="E220" s="1133"/>
    </row>
    <row r="221" spans="1:5" s="224" customFormat="1">
      <c r="A221" s="1129"/>
      <c r="D221" s="1132"/>
      <c r="E221" s="1133"/>
    </row>
    <row r="222" spans="1:5" s="224" customFormat="1">
      <c r="A222" s="1129"/>
      <c r="D222" s="1132"/>
      <c r="E222" s="1133"/>
    </row>
    <row r="223" spans="1:5" s="224" customFormat="1">
      <c r="A223" s="1129"/>
      <c r="D223" s="1132"/>
      <c r="E223" s="1133"/>
    </row>
    <row r="224" spans="1:5" s="224" customFormat="1">
      <c r="A224" s="1129"/>
      <c r="D224" s="1132"/>
      <c r="E224" s="1133"/>
    </row>
    <row r="225" spans="1:5" s="224" customFormat="1">
      <c r="A225" s="1129"/>
      <c r="D225" s="1132"/>
      <c r="E225" s="1133"/>
    </row>
    <row r="226" spans="1:5" s="224" customFormat="1">
      <c r="A226" s="1129"/>
      <c r="D226" s="1132"/>
      <c r="E226" s="1133"/>
    </row>
    <row r="227" spans="1:5" s="224" customFormat="1">
      <c r="A227" s="1129"/>
      <c r="D227" s="1132"/>
      <c r="E227" s="1133"/>
    </row>
    <row r="228" spans="1:5" s="224" customFormat="1">
      <c r="A228" s="1129"/>
      <c r="D228" s="1132"/>
      <c r="E228" s="1133"/>
    </row>
    <row r="229" spans="1:5" s="224" customFormat="1">
      <c r="A229" s="1129"/>
      <c r="D229" s="1132"/>
      <c r="E229" s="1133"/>
    </row>
    <row r="230" spans="1:5" s="224" customFormat="1">
      <c r="A230" s="1129"/>
      <c r="D230" s="1132"/>
      <c r="E230" s="1133"/>
    </row>
    <row r="231" spans="1:5" s="224" customFormat="1">
      <c r="A231" s="1129"/>
      <c r="D231" s="1132"/>
      <c r="E231" s="1133"/>
    </row>
    <row r="232" spans="1:5" s="224" customFormat="1">
      <c r="A232" s="1129"/>
      <c r="D232" s="1132"/>
      <c r="E232" s="1133"/>
    </row>
    <row r="233" spans="1:5" s="224" customFormat="1">
      <c r="A233" s="1129"/>
      <c r="D233" s="1132"/>
      <c r="E233" s="1133"/>
    </row>
    <row r="234" spans="1:5" s="224" customFormat="1">
      <c r="A234" s="1129"/>
      <c r="D234" s="1132"/>
      <c r="E234" s="1133"/>
    </row>
    <row r="235" spans="1:5" s="224" customFormat="1">
      <c r="A235" s="1129"/>
      <c r="D235" s="1132"/>
      <c r="E235" s="1133"/>
    </row>
    <row r="236" spans="1:5" s="224" customFormat="1">
      <c r="A236" s="1129"/>
      <c r="D236" s="1132"/>
      <c r="E236" s="1133"/>
    </row>
    <row r="237" spans="1:5" s="224" customFormat="1">
      <c r="A237" s="1129"/>
      <c r="D237" s="1132"/>
      <c r="E237" s="1133"/>
    </row>
    <row r="238" spans="1:5" s="224" customFormat="1">
      <c r="A238" s="1129"/>
      <c r="D238" s="1132"/>
      <c r="E238" s="1133"/>
    </row>
    <row r="239" spans="1:5" s="224" customFormat="1">
      <c r="A239" s="1129"/>
      <c r="D239" s="1132"/>
      <c r="E239" s="1133"/>
    </row>
    <row r="240" spans="1:5" s="224" customFormat="1">
      <c r="A240" s="1129"/>
      <c r="D240" s="1132"/>
      <c r="E240" s="1133"/>
    </row>
    <row r="241" spans="1:5" s="224" customFormat="1">
      <c r="A241" s="1129"/>
      <c r="D241" s="1132"/>
      <c r="E241" s="1133"/>
    </row>
    <row r="242" spans="1:5" s="224" customFormat="1">
      <c r="A242" s="1129"/>
      <c r="D242" s="1132"/>
      <c r="E242" s="1133"/>
    </row>
    <row r="243" spans="1:5" s="224" customFormat="1">
      <c r="A243" s="1129"/>
      <c r="D243" s="1132"/>
      <c r="E243" s="1133"/>
    </row>
    <row r="244" spans="1:5" s="224" customFormat="1">
      <c r="A244" s="1129"/>
      <c r="D244" s="1132"/>
      <c r="E244" s="1133"/>
    </row>
    <row r="245" spans="1:5" s="224" customFormat="1">
      <c r="A245" s="1129"/>
      <c r="D245" s="1132"/>
      <c r="E245" s="1133"/>
    </row>
    <row r="246" spans="1:5" s="224" customFormat="1">
      <c r="A246" s="1129"/>
      <c r="D246" s="1132"/>
      <c r="E246" s="1133"/>
    </row>
    <row r="247" spans="1:5" s="224" customFormat="1">
      <c r="A247" s="1129"/>
      <c r="D247" s="1132"/>
      <c r="E247" s="1133"/>
    </row>
    <row r="248" spans="1:5" s="224" customFormat="1">
      <c r="A248" s="1129"/>
      <c r="D248" s="1132"/>
      <c r="E248" s="1133"/>
    </row>
    <row r="249" spans="1:5" s="224" customFormat="1">
      <c r="A249" s="1129"/>
      <c r="D249" s="1132"/>
      <c r="E249" s="1133"/>
    </row>
    <row r="250" spans="1:5" s="224" customFormat="1">
      <c r="A250" s="1129"/>
      <c r="D250" s="1132"/>
      <c r="E250" s="1133"/>
    </row>
    <row r="251" spans="1:5" s="224" customFormat="1">
      <c r="A251" s="1129"/>
      <c r="D251" s="1132"/>
      <c r="E251" s="1133"/>
    </row>
    <row r="252" spans="1:5" s="224" customFormat="1">
      <c r="A252" s="1129"/>
      <c r="D252" s="1132"/>
      <c r="E252" s="1133"/>
    </row>
    <row r="253" spans="1:5" s="224" customFormat="1">
      <c r="A253" s="1129"/>
      <c r="D253" s="1132"/>
      <c r="E253" s="1133"/>
    </row>
    <row r="254" spans="1:5" s="224" customFormat="1">
      <c r="A254" s="1129"/>
      <c r="D254" s="1132"/>
      <c r="E254" s="1133"/>
    </row>
    <row r="255" spans="1:5" s="224" customFormat="1">
      <c r="A255" s="1129"/>
      <c r="D255" s="1132"/>
      <c r="E255" s="1133"/>
    </row>
    <row r="256" spans="1:5" s="224" customFormat="1">
      <c r="A256" s="1129"/>
      <c r="D256" s="1132"/>
      <c r="E256" s="1133"/>
    </row>
    <row r="257" spans="1:5" s="224" customFormat="1">
      <c r="A257" s="1129"/>
      <c r="D257" s="1132"/>
      <c r="E257" s="1133"/>
    </row>
    <row r="258" spans="1:5" s="224" customFormat="1">
      <c r="A258" s="1129"/>
      <c r="D258" s="1132"/>
      <c r="E258" s="1133"/>
    </row>
    <row r="259" spans="1:5" s="224" customFormat="1">
      <c r="A259" s="1129"/>
      <c r="D259" s="1132"/>
      <c r="E259" s="1133"/>
    </row>
    <row r="260" spans="1:5" s="224" customFormat="1">
      <c r="A260" s="1129"/>
      <c r="D260" s="1132"/>
      <c r="E260" s="1133"/>
    </row>
    <row r="261" spans="1:5" s="224" customFormat="1">
      <c r="A261" s="1129"/>
      <c r="D261" s="1132"/>
      <c r="E261" s="1133"/>
    </row>
    <row r="262" spans="1:5" s="224" customFormat="1">
      <c r="A262" s="1129"/>
      <c r="D262" s="1132"/>
      <c r="E262" s="1133"/>
    </row>
    <row r="263" spans="1:5" s="224" customFormat="1">
      <c r="A263" s="1129"/>
      <c r="D263" s="1132"/>
      <c r="E263" s="1133"/>
    </row>
    <row r="264" spans="1:5" s="224" customFormat="1">
      <c r="A264" s="1129"/>
      <c r="D264" s="1132"/>
      <c r="E264" s="1133"/>
    </row>
    <row r="265" spans="1:5" s="224" customFormat="1">
      <c r="A265" s="1129"/>
      <c r="D265" s="1132"/>
      <c r="E265" s="1133"/>
    </row>
    <row r="266" spans="1:5" s="224" customFormat="1">
      <c r="A266" s="1129"/>
      <c r="D266" s="1132"/>
      <c r="E266" s="1133"/>
    </row>
    <row r="267" spans="1:5" s="224" customFormat="1">
      <c r="A267" s="1129"/>
      <c r="D267" s="1132"/>
      <c r="E267" s="1133"/>
    </row>
    <row r="268" spans="1:5" s="224" customFormat="1">
      <c r="A268" s="1129"/>
      <c r="D268" s="1132"/>
      <c r="E268" s="1133"/>
    </row>
    <row r="269" spans="1:5" s="224" customFormat="1">
      <c r="A269" s="1129"/>
      <c r="D269" s="1132"/>
      <c r="E269" s="1133"/>
    </row>
    <row r="270" spans="1:5" s="224" customFormat="1">
      <c r="A270" s="1129"/>
      <c r="D270" s="1132"/>
      <c r="E270" s="1133"/>
    </row>
    <row r="271" spans="1:5" s="224" customFormat="1">
      <c r="A271" s="1129"/>
      <c r="D271" s="1132"/>
      <c r="E271" s="1133"/>
    </row>
    <row r="272" spans="1:5" s="224" customFormat="1">
      <c r="A272" s="1129"/>
      <c r="D272" s="1132"/>
      <c r="E272" s="1133"/>
    </row>
    <row r="273" spans="1:5" s="224" customFormat="1">
      <c r="A273" s="1129"/>
      <c r="D273" s="1132"/>
      <c r="E273" s="1133"/>
    </row>
    <row r="274" spans="1:5" s="224" customFormat="1">
      <c r="A274" s="1129"/>
      <c r="D274" s="1132"/>
      <c r="E274" s="1133"/>
    </row>
    <row r="275" spans="1:5" s="224" customFormat="1">
      <c r="A275" s="1129"/>
      <c r="D275" s="1132"/>
      <c r="E275" s="1133"/>
    </row>
    <row r="276" spans="1:5" s="224" customFormat="1">
      <c r="A276" s="1129"/>
      <c r="D276" s="1132"/>
      <c r="E276" s="1133"/>
    </row>
    <row r="277" spans="1:5" s="224" customFormat="1">
      <c r="A277" s="1129"/>
      <c r="D277" s="1132"/>
      <c r="E277" s="1133"/>
    </row>
    <row r="278" spans="1:5" s="224" customFormat="1">
      <c r="A278" s="1129"/>
      <c r="D278" s="1132"/>
      <c r="E278" s="1133"/>
    </row>
    <row r="279" spans="1:5" s="224" customFormat="1">
      <c r="A279" s="1129"/>
      <c r="D279" s="1132"/>
      <c r="E279" s="1133"/>
    </row>
    <row r="280" spans="1:5" s="224" customFormat="1">
      <c r="A280" s="1129"/>
      <c r="D280" s="1132"/>
      <c r="E280" s="1133"/>
    </row>
    <row r="281" spans="1:5" s="224" customFormat="1">
      <c r="A281" s="1129"/>
      <c r="D281" s="1132"/>
      <c r="E281" s="1133"/>
    </row>
    <row r="282" spans="1:5" s="224" customFormat="1">
      <c r="A282" s="1129"/>
      <c r="D282" s="1132"/>
      <c r="E282" s="1133"/>
    </row>
    <row r="283" spans="1:5" s="224" customFormat="1">
      <c r="A283" s="1129"/>
      <c r="D283" s="1132"/>
      <c r="E283" s="1133"/>
    </row>
    <row r="284" spans="1:5" s="224" customFormat="1">
      <c r="A284" s="1129"/>
      <c r="D284" s="1132"/>
      <c r="E284" s="1133"/>
    </row>
    <row r="285" spans="1:5" s="224" customFormat="1">
      <c r="A285" s="1129"/>
      <c r="D285" s="1132"/>
      <c r="E285" s="1133"/>
    </row>
    <row r="286" spans="1:5" s="224" customFormat="1">
      <c r="A286" s="1129"/>
      <c r="D286" s="1132"/>
      <c r="E286" s="1133"/>
    </row>
    <row r="287" spans="1:5" s="224" customFormat="1">
      <c r="A287" s="1129"/>
      <c r="D287" s="1132"/>
      <c r="E287" s="1133"/>
    </row>
    <row r="288" spans="1:5" s="224" customFormat="1">
      <c r="A288" s="1129"/>
      <c r="D288" s="1132"/>
      <c r="E288" s="1133"/>
    </row>
    <row r="289" spans="1:5" s="224" customFormat="1">
      <c r="A289" s="1129"/>
      <c r="D289" s="1132"/>
      <c r="E289" s="1133"/>
    </row>
    <row r="290" spans="1:5" s="224" customFormat="1">
      <c r="A290" s="1129"/>
      <c r="D290" s="1132"/>
      <c r="E290" s="1133"/>
    </row>
    <row r="291" spans="1:5" s="224" customFormat="1">
      <c r="A291" s="1129"/>
      <c r="D291" s="1132"/>
      <c r="E291" s="1133"/>
    </row>
    <row r="292" spans="1:5" s="224" customFormat="1">
      <c r="A292" s="1129"/>
      <c r="D292" s="1132"/>
      <c r="E292" s="1133"/>
    </row>
    <row r="293" spans="1:5" s="224" customFormat="1">
      <c r="A293" s="1129"/>
      <c r="D293" s="1132"/>
      <c r="E293" s="1133"/>
    </row>
    <row r="294" spans="1:5" s="224" customFormat="1">
      <c r="A294" s="1129"/>
      <c r="D294" s="1132"/>
      <c r="E294" s="1133"/>
    </row>
    <row r="295" spans="1:5" s="224" customFormat="1">
      <c r="A295" s="1129"/>
      <c r="D295" s="1132"/>
      <c r="E295" s="1133"/>
    </row>
    <row r="296" spans="1:5" s="224" customFormat="1">
      <c r="A296" s="1129"/>
      <c r="D296" s="1132"/>
      <c r="E296" s="1133"/>
    </row>
    <row r="297" spans="1:5" s="224" customFormat="1">
      <c r="A297" s="1129"/>
      <c r="D297" s="1132"/>
      <c r="E297" s="1133"/>
    </row>
    <row r="298" spans="1:5" s="224" customFormat="1">
      <c r="A298" s="1129"/>
      <c r="D298" s="1132"/>
      <c r="E298" s="1133"/>
    </row>
    <row r="299" spans="1:5" s="224" customFormat="1">
      <c r="A299" s="1129"/>
      <c r="D299" s="1132"/>
      <c r="E299" s="1133"/>
    </row>
    <row r="300" spans="1:5" s="224" customFormat="1">
      <c r="A300" s="1129"/>
      <c r="D300" s="1132"/>
      <c r="E300" s="1133"/>
    </row>
    <row r="301" spans="1:5" s="224" customFormat="1">
      <c r="A301" s="1129"/>
      <c r="D301" s="1132"/>
      <c r="E301" s="1133"/>
    </row>
    <row r="302" spans="1:5" s="224" customFormat="1">
      <c r="A302" s="1129"/>
      <c r="D302" s="1132"/>
      <c r="E302" s="1133"/>
    </row>
    <row r="303" spans="1:5" s="224" customFormat="1">
      <c r="A303" s="1129"/>
      <c r="D303" s="1132"/>
      <c r="E303" s="1133"/>
    </row>
    <row r="304" spans="1:5" s="224" customFormat="1">
      <c r="A304" s="1129"/>
      <c r="D304" s="1132"/>
      <c r="E304" s="1133"/>
    </row>
    <row r="305" spans="1:5" s="224" customFormat="1">
      <c r="A305" s="1129"/>
      <c r="D305" s="1132"/>
      <c r="E305" s="1133"/>
    </row>
    <row r="306" spans="1:5" s="224" customFormat="1">
      <c r="A306" s="1129"/>
      <c r="D306" s="1132"/>
      <c r="E306" s="1133"/>
    </row>
    <row r="307" spans="1:5" s="224" customFormat="1">
      <c r="A307" s="1129"/>
      <c r="D307" s="1132"/>
      <c r="E307" s="1133"/>
    </row>
    <row r="308" spans="1:5" s="224" customFormat="1">
      <c r="A308" s="1129"/>
      <c r="D308" s="1132"/>
      <c r="E308" s="1133"/>
    </row>
    <row r="309" spans="1:5" s="224" customFormat="1">
      <c r="A309" s="1129"/>
      <c r="D309" s="1132"/>
      <c r="E309" s="1133"/>
    </row>
    <row r="310" spans="1:5" s="224" customFormat="1">
      <c r="A310" s="1129"/>
      <c r="D310" s="1132"/>
      <c r="E310" s="1133"/>
    </row>
    <row r="311" spans="1:5" s="224" customFormat="1">
      <c r="A311" s="1129"/>
      <c r="D311" s="1132"/>
      <c r="E311" s="1133"/>
    </row>
    <row r="312" spans="1:5" s="224" customFormat="1">
      <c r="A312" s="1129"/>
      <c r="D312" s="1132"/>
      <c r="E312" s="1133"/>
    </row>
    <row r="313" spans="1:5" s="224" customFormat="1">
      <c r="A313" s="1129"/>
      <c r="D313" s="1132"/>
      <c r="E313" s="1133"/>
    </row>
    <row r="314" spans="1:5" s="224" customFormat="1">
      <c r="A314" s="1129"/>
      <c r="D314" s="1132"/>
      <c r="E314" s="1133"/>
    </row>
    <row r="315" spans="1:5" s="224" customFormat="1">
      <c r="A315" s="1129"/>
      <c r="D315" s="1132"/>
      <c r="E315" s="1133"/>
    </row>
    <row r="316" spans="1:5" s="224" customFormat="1">
      <c r="A316" s="1129"/>
      <c r="D316" s="1132"/>
      <c r="E316" s="1133"/>
    </row>
    <row r="317" spans="1:5" s="224" customFormat="1">
      <c r="A317" s="1129"/>
      <c r="D317" s="1132"/>
      <c r="E317" s="1133"/>
    </row>
    <row r="318" spans="1:5" s="224" customFormat="1">
      <c r="A318" s="1129"/>
      <c r="D318" s="1132"/>
      <c r="E318" s="1133"/>
    </row>
    <row r="319" spans="1:5" s="224" customFormat="1">
      <c r="A319" s="1129"/>
      <c r="D319" s="1132"/>
      <c r="E319" s="1133"/>
    </row>
    <row r="320" spans="1:5" s="224" customFormat="1">
      <c r="A320" s="1129"/>
      <c r="D320" s="1132"/>
      <c r="E320" s="1133"/>
    </row>
    <row r="321" spans="1:5" s="224" customFormat="1">
      <c r="A321" s="1129"/>
      <c r="D321" s="1132"/>
      <c r="E321" s="1133"/>
    </row>
    <row r="322" spans="1:5" s="224" customFormat="1">
      <c r="A322" s="1129"/>
      <c r="D322" s="1132"/>
      <c r="E322" s="1133"/>
    </row>
    <row r="323" spans="1:5" s="224" customFormat="1">
      <c r="A323" s="1129"/>
      <c r="D323" s="1132"/>
      <c r="E323" s="1133"/>
    </row>
    <row r="324" spans="1:5" s="224" customFormat="1">
      <c r="A324" s="1129"/>
      <c r="D324" s="1132"/>
      <c r="E324" s="1133"/>
    </row>
    <row r="325" spans="1:5" s="224" customFormat="1">
      <c r="A325" s="1129"/>
      <c r="D325" s="1132"/>
      <c r="E325" s="1133"/>
    </row>
    <row r="326" spans="1:5" s="224" customFormat="1">
      <c r="A326" s="1129"/>
      <c r="D326" s="1132"/>
      <c r="E326" s="1133"/>
    </row>
    <row r="327" spans="1:5" s="224" customFormat="1">
      <c r="A327" s="1129"/>
      <c r="D327" s="1132"/>
      <c r="E327" s="1133"/>
    </row>
    <row r="328" spans="1:5" s="224" customFormat="1">
      <c r="A328" s="1129"/>
      <c r="D328" s="1132"/>
      <c r="E328" s="1133"/>
    </row>
    <row r="329" spans="1:5" s="224" customFormat="1">
      <c r="A329" s="1129"/>
      <c r="D329" s="1132"/>
      <c r="E329" s="1133"/>
    </row>
    <row r="330" spans="1:5" s="224" customFormat="1">
      <c r="A330" s="1129"/>
      <c r="D330" s="1132"/>
      <c r="E330" s="1133"/>
    </row>
    <row r="331" spans="1:5" s="224" customFormat="1">
      <c r="A331" s="1129"/>
      <c r="D331" s="1132"/>
      <c r="E331" s="1133"/>
    </row>
    <row r="332" spans="1:5" s="224" customFormat="1">
      <c r="A332" s="1129"/>
      <c r="D332" s="1132"/>
      <c r="E332" s="1133"/>
    </row>
    <row r="333" spans="1:5" s="224" customFormat="1">
      <c r="A333" s="1129"/>
      <c r="D333" s="1132"/>
      <c r="E333" s="1133"/>
    </row>
    <row r="334" spans="1:5" s="224" customFormat="1">
      <c r="A334" s="1129"/>
      <c r="D334" s="1132"/>
      <c r="E334" s="1133"/>
    </row>
    <row r="335" spans="1:5" s="224" customFormat="1">
      <c r="A335" s="1129"/>
      <c r="D335" s="1132"/>
      <c r="E335" s="1133"/>
    </row>
    <row r="336" spans="1:5" s="224" customFormat="1">
      <c r="A336" s="1129"/>
      <c r="D336" s="1132"/>
      <c r="E336" s="1133"/>
    </row>
    <row r="337" spans="1:5" s="224" customFormat="1">
      <c r="A337" s="1129"/>
      <c r="D337" s="1132"/>
      <c r="E337" s="1133"/>
    </row>
    <row r="338" spans="1:5" s="224" customFormat="1">
      <c r="A338" s="1129"/>
      <c r="D338" s="1132"/>
      <c r="E338" s="1133"/>
    </row>
    <row r="339" spans="1:5" s="224" customFormat="1">
      <c r="A339" s="1129"/>
      <c r="D339" s="1132"/>
      <c r="E339" s="1133"/>
    </row>
    <row r="340" spans="1:5" s="224" customFormat="1">
      <c r="A340" s="1129"/>
      <c r="D340" s="1132"/>
      <c r="E340" s="1133"/>
    </row>
    <row r="341" spans="1:5" s="224" customFormat="1">
      <c r="A341" s="1129"/>
      <c r="D341" s="1132"/>
      <c r="E341" s="1133"/>
    </row>
    <row r="342" spans="1:5" s="224" customFormat="1">
      <c r="A342" s="1129"/>
      <c r="D342" s="1132"/>
      <c r="E342" s="1133"/>
    </row>
    <row r="343" spans="1:5" s="224" customFormat="1">
      <c r="A343" s="1129"/>
      <c r="D343" s="1132"/>
      <c r="E343" s="1133"/>
    </row>
    <row r="344" spans="1:5" s="224" customFormat="1">
      <c r="A344" s="1129"/>
      <c r="D344" s="1132"/>
      <c r="E344" s="1133"/>
    </row>
    <row r="345" spans="1:5" s="224" customFormat="1">
      <c r="A345" s="1129"/>
      <c r="D345" s="1132"/>
      <c r="E345" s="1133"/>
    </row>
    <row r="346" spans="1:5" s="224" customFormat="1">
      <c r="A346" s="1129"/>
      <c r="D346" s="1132"/>
      <c r="E346" s="1133"/>
    </row>
    <row r="347" spans="1:5" s="224" customFormat="1">
      <c r="A347" s="1129"/>
      <c r="D347" s="1132"/>
      <c r="E347" s="1133"/>
    </row>
    <row r="348" spans="1:5" s="224" customFormat="1">
      <c r="A348" s="1129"/>
      <c r="D348" s="1132"/>
      <c r="E348" s="1133"/>
    </row>
    <row r="349" spans="1:5" s="224" customFormat="1">
      <c r="A349" s="1129"/>
      <c r="D349" s="1132"/>
      <c r="E349" s="1133"/>
    </row>
    <row r="350" spans="1:5" s="224" customFormat="1">
      <c r="A350" s="1129"/>
      <c r="D350" s="1132"/>
      <c r="E350" s="1133"/>
    </row>
    <row r="351" spans="1:5" s="224" customFormat="1">
      <c r="A351" s="1129"/>
      <c r="D351" s="1132"/>
      <c r="E351" s="1133"/>
    </row>
    <row r="352" spans="1:5" s="224" customFormat="1">
      <c r="A352" s="1129"/>
      <c r="D352" s="1132"/>
      <c r="E352" s="1133"/>
    </row>
    <row r="353" spans="1:5" s="224" customFormat="1">
      <c r="A353" s="1129"/>
      <c r="D353" s="1132"/>
      <c r="E353" s="1133"/>
    </row>
    <row r="354" spans="1:5" s="224" customFormat="1">
      <c r="A354" s="1129"/>
      <c r="D354" s="1132"/>
      <c r="E354" s="1133"/>
    </row>
    <row r="355" spans="1:5" s="224" customFormat="1">
      <c r="A355" s="1129"/>
      <c r="D355" s="1132"/>
      <c r="E355" s="1133"/>
    </row>
    <row r="356" spans="1:5" s="224" customFormat="1">
      <c r="A356" s="1129"/>
      <c r="D356" s="1132"/>
      <c r="E356" s="1133"/>
    </row>
    <row r="357" spans="1:5" s="224" customFormat="1">
      <c r="A357" s="1129"/>
      <c r="D357" s="1132"/>
      <c r="E357" s="1133"/>
    </row>
    <row r="358" spans="1:5" s="224" customFormat="1">
      <c r="A358" s="1129"/>
      <c r="D358" s="1132"/>
      <c r="E358" s="1133"/>
    </row>
    <row r="359" spans="1:5" s="224" customFormat="1">
      <c r="A359" s="1129"/>
      <c r="D359" s="1132"/>
      <c r="E359" s="1133"/>
    </row>
    <row r="360" spans="1:5" s="224" customFormat="1">
      <c r="A360" s="1129"/>
      <c r="D360" s="1132"/>
      <c r="E360" s="1133"/>
    </row>
    <row r="361" spans="1:5" s="224" customFormat="1">
      <c r="A361" s="1129"/>
      <c r="D361" s="1132"/>
      <c r="E361" s="1133"/>
    </row>
    <row r="362" spans="1:5" s="224" customFormat="1">
      <c r="A362" s="1129"/>
      <c r="D362" s="1132"/>
      <c r="E362" s="1133"/>
    </row>
    <row r="363" spans="1:5" s="224" customFormat="1">
      <c r="A363" s="1129"/>
      <c r="D363" s="1132"/>
      <c r="E363" s="1133"/>
    </row>
    <row r="364" spans="1:5" s="224" customFormat="1">
      <c r="A364" s="1129"/>
      <c r="D364" s="1132"/>
      <c r="E364" s="1133"/>
    </row>
    <row r="365" spans="1:5" s="224" customFormat="1">
      <c r="A365" s="1129"/>
      <c r="D365" s="1132"/>
      <c r="E365" s="1133"/>
    </row>
    <row r="366" spans="1:5" s="224" customFormat="1">
      <c r="A366" s="1129"/>
      <c r="D366" s="1132"/>
      <c r="E366" s="1133"/>
    </row>
    <row r="367" spans="1:5" s="224" customFormat="1">
      <c r="A367" s="1129"/>
      <c r="D367" s="1132"/>
      <c r="E367" s="1133"/>
    </row>
    <row r="368" spans="1:5" s="224" customFormat="1">
      <c r="A368" s="1129"/>
      <c r="D368" s="1132"/>
      <c r="E368" s="1133"/>
    </row>
    <row r="369" spans="1:5" s="224" customFormat="1">
      <c r="A369" s="1129"/>
      <c r="D369" s="1132"/>
      <c r="E369" s="1133"/>
    </row>
    <row r="370" spans="1:5" s="224" customFormat="1">
      <c r="A370" s="1129"/>
      <c r="D370" s="1132"/>
      <c r="E370" s="1133"/>
    </row>
    <row r="371" spans="1:5" s="224" customFormat="1">
      <c r="A371" s="1129"/>
      <c r="D371" s="1132"/>
      <c r="E371" s="1133"/>
    </row>
    <row r="372" spans="1:5" s="224" customFormat="1">
      <c r="A372" s="1129"/>
      <c r="D372" s="1132"/>
      <c r="E372" s="1133"/>
    </row>
    <row r="373" spans="1:5" s="224" customFormat="1">
      <c r="A373" s="1129"/>
      <c r="D373" s="1132"/>
      <c r="E373" s="1133"/>
    </row>
    <row r="374" spans="1:5" s="224" customFormat="1">
      <c r="A374" s="1129"/>
      <c r="D374" s="1132"/>
      <c r="E374" s="1133"/>
    </row>
    <row r="375" spans="1:5" s="224" customFormat="1">
      <c r="A375" s="1129"/>
      <c r="D375" s="1132"/>
      <c r="E375" s="1133"/>
    </row>
    <row r="376" spans="1:5" s="224" customFormat="1">
      <c r="A376" s="1129"/>
      <c r="D376" s="1132"/>
      <c r="E376" s="1133"/>
    </row>
    <row r="377" spans="1:5" s="224" customFormat="1">
      <c r="A377" s="1129"/>
      <c r="D377" s="1132"/>
      <c r="E377" s="1133"/>
    </row>
    <row r="378" spans="1:5" s="224" customFormat="1">
      <c r="A378" s="1129"/>
      <c r="D378" s="1132"/>
      <c r="E378" s="1133"/>
    </row>
    <row r="379" spans="1:5" s="224" customFormat="1">
      <c r="A379" s="1129"/>
      <c r="D379" s="1132"/>
      <c r="E379" s="1133"/>
    </row>
    <row r="380" spans="1:5" s="224" customFormat="1">
      <c r="A380" s="1129"/>
      <c r="D380" s="1132"/>
      <c r="E380" s="1133"/>
    </row>
    <row r="381" spans="1:5" s="224" customFormat="1">
      <c r="A381" s="1129"/>
      <c r="D381" s="1132"/>
      <c r="E381" s="1133"/>
    </row>
    <row r="382" spans="1:5" s="224" customFormat="1">
      <c r="A382" s="1129"/>
      <c r="D382" s="1132"/>
      <c r="E382" s="1133"/>
    </row>
    <row r="383" spans="1:5" s="224" customFormat="1">
      <c r="A383" s="1129"/>
      <c r="D383" s="1132"/>
      <c r="E383" s="1133"/>
    </row>
    <row r="384" spans="1:5" s="224" customFormat="1">
      <c r="A384" s="1129"/>
      <c r="D384" s="1132"/>
      <c r="E384" s="1133"/>
    </row>
    <row r="385" spans="1:5" s="224" customFormat="1">
      <c r="A385" s="1129"/>
      <c r="D385" s="1132"/>
      <c r="E385" s="1133"/>
    </row>
    <row r="386" spans="1:5" s="224" customFormat="1">
      <c r="A386" s="1129"/>
      <c r="D386" s="1132"/>
      <c r="E386" s="1133"/>
    </row>
    <row r="387" spans="1:5" s="224" customFormat="1">
      <c r="A387" s="1129"/>
      <c r="D387" s="1132"/>
      <c r="E387" s="1133"/>
    </row>
    <row r="388" spans="1:5" s="224" customFormat="1">
      <c r="A388" s="1129"/>
      <c r="D388" s="1132"/>
      <c r="E388" s="1133"/>
    </row>
    <row r="389" spans="1:5" s="224" customFormat="1">
      <c r="A389" s="1129"/>
      <c r="D389" s="1132"/>
      <c r="E389" s="1133"/>
    </row>
    <row r="390" spans="1:5" s="224" customFormat="1">
      <c r="A390" s="1129"/>
      <c r="D390" s="1132"/>
      <c r="E390" s="1133"/>
    </row>
    <row r="391" spans="1:5" s="224" customFormat="1">
      <c r="A391" s="1129"/>
      <c r="D391" s="1132"/>
      <c r="E391" s="1133"/>
    </row>
    <row r="392" spans="1:5" s="224" customFormat="1">
      <c r="A392" s="1129"/>
      <c r="D392" s="1132"/>
      <c r="E392" s="1133"/>
    </row>
    <row r="393" spans="1:5" s="224" customFormat="1">
      <c r="A393" s="1129"/>
      <c r="D393" s="1132"/>
      <c r="E393" s="1133"/>
    </row>
    <row r="394" spans="1:5" s="224" customFormat="1">
      <c r="A394" s="1129"/>
      <c r="D394" s="1132"/>
      <c r="E394" s="1133"/>
    </row>
    <row r="395" spans="1:5" s="224" customFormat="1">
      <c r="A395" s="1129"/>
      <c r="D395" s="1132"/>
      <c r="E395" s="1133"/>
    </row>
    <row r="396" spans="1:5" s="224" customFormat="1">
      <c r="A396" s="1129"/>
      <c r="D396" s="1132"/>
      <c r="E396" s="1133"/>
    </row>
    <row r="397" spans="1:5" s="224" customFormat="1">
      <c r="A397" s="1129"/>
      <c r="D397" s="1132"/>
      <c r="E397" s="1133"/>
    </row>
    <row r="398" spans="1:5" s="224" customFormat="1">
      <c r="A398" s="1129"/>
      <c r="D398" s="1132"/>
      <c r="E398" s="1133"/>
    </row>
    <row r="399" spans="1:5" s="224" customFormat="1">
      <c r="A399" s="1129"/>
      <c r="D399" s="1132"/>
      <c r="E399" s="1133"/>
    </row>
    <row r="400" spans="1:5" s="224" customFormat="1">
      <c r="A400" s="1129"/>
      <c r="D400" s="1132"/>
      <c r="E400" s="1133"/>
    </row>
    <row r="401" spans="1:5" s="224" customFormat="1">
      <c r="A401" s="1129"/>
      <c r="D401" s="1132"/>
      <c r="E401" s="1133"/>
    </row>
    <row r="402" spans="1:5" s="224" customFormat="1">
      <c r="A402" s="1129"/>
      <c r="D402" s="1132"/>
      <c r="E402" s="1133"/>
    </row>
    <row r="403" spans="1:5" s="224" customFormat="1">
      <c r="A403" s="1129"/>
      <c r="D403" s="1132"/>
      <c r="E403" s="1133"/>
    </row>
    <row r="404" spans="1:5" s="224" customFormat="1">
      <c r="A404" s="1129"/>
      <c r="D404" s="1132"/>
      <c r="E404" s="1133"/>
    </row>
    <row r="405" spans="1:5" s="224" customFormat="1">
      <c r="A405" s="1129"/>
      <c r="D405" s="1132"/>
      <c r="E405" s="1133"/>
    </row>
    <row r="406" spans="1:5" s="224" customFormat="1">
      <c r="A406" s="1129"/>
      <c r="D406" s="1132"/>
      <c r="E406" s="1133"/>
    </row>
    <row r="407" spans="1:5" s="224" customFormat="1">
      <c r="A407" s="1129"/>
      <c r="D407" s="1132"/>
      <c r="E407" s="1133"/>
    </row>
    <row r="408" spans="1:5" s="224" customFormat="1">
      <c r="A408" s="1129"/>
      <c r="D408" s="1132"/>
      <c r="E408" s="1133"/>
    </row>
    <row r="409" spans="1:5" s="224" customFormat="1">
      <c r="A409" s="1129"/>
      <c r="D409" s="1132"/>
      <c r="E409" s="1133"/>
    </row>
    <row r="410" spans="1:5" s="224" customFormat="1">
      <c r="A410" s="1129"/>
      <c r="D410" s="1132"/>
      <c r="E410" s="1133"/>
    </row>
    <row r="411" spans="1:5" s="224" customFormat="1">
      <c r="A411" s="1129"/>
      <c r="D411" s="1132"/>
      <c r="E411" s="1133"/>
    </row>
    <row r="412" spans="1:5" s="224" customFormat="1">
      <c r="A412" s="1129"/>
      <c r="D412" s="1132"/>
      <c r="E412" s="1133"/>
    </row>
    <row r="413" spans="1:5" s="224" customFormat="1">
      <c r="A413" s="1129"/>
      <c r="D413" s="1132"/>
      <c r="E413" s="1133"/>
    </row>
    <row r="414" spans="1:5" s="224" customFormat="1">
      <c r="A414" s="1129"/>
      <c r="D414" s="1132"/>
      <c r="E414" s="1133"/>
    </row>
    <row r="415" spans="1:5" s="224" customFormat="1">
      <c r="A415" s="1129"/>
      <c r="D415" s="1132"/>
      <c r="E415" s="1133"/>
    </row>
    <row r="416" spans="1:5" s="224" customFormat="1">
      <c r="A416" s="1129"/>
      <c r="D416" s="1132"/>
      <c r="E416" s="1133"/>
    </row>
    <row r="417" spans="1:5" s="224" customFormat="1">
      <c r="A417" s="1129"/>
      <c r="D417" s="1132"/>
      <c r="E417" s="1133"/>
    </row>
    <row r="418" spans="1:5" s="224" customFormat="1">
      <c r="A418" s="1129"/>
      <c r="D418" s="1132"/>
      <c r="E418" s="1133"/>
    </row>
    <row r="419" spans="1:5" s="224" customFormat="1">
      <c r="A419" s="1129"/>
      <c r="D419" s="1132"/>
      <c r="E419" s="1133"/>
    </row>
    <row r="420" spans="1:5" s="224" customFormat="1">
      <c r="A420" s="1129"/>
      <c r="D420" s="1132"/>
      <c r="E420" s="1133"/>
    </row>
    <row r="421" spans="1:5" s="224" customFormat="1">
      <c r="A421" s="1129"/>
      <c r="D421" s="1132"/>
      <c r="E421" s="1133"/>
    </row>
    <row r="422" spans="1:5" s="224" customFormat="1">
      <c r="A422" s="1129"/>
      <c r="D422" s="1132"/>
      <c r="E422" s="1133"/>
    </row>
    <row r="423" spans="1:5" s="224" customFormat="1">
      <c r="A423" s="1129"/>
      <c r="D423" s="1132"/>
      <c r="E423" s="1133"/>
    </row>
    <row r="424" spans="1:5" s="224" customFormat="1">
      <c r="A424" s="1129"/>
      <c r="D424" s="1132"/>
      <c r="E424" s="1133"/>
    </row>
    <row r="425" spans="1:5" s="224" customFormat="1">
      <c r="A425" s="1129"/>
      <c r="D425" s="1132"/>
      <c r="E425" s="1133"/>
    </row>
    <row r="426" spans="1:5" s="224" customFormat="1">
      <c r="A426" s="1129"/>
      <c r="D426" s="1132"/>
      <c r="E426" s="1133"/>
    </row>
    <row r="427" spans="1:5" s="224" customFormat="1">
      <c r="A427" s="1129"/>
      <c r="D427" s="1132"/>
      <c r="E427" s="1133"/>
    </row>
    <row r="428" spans="1:5" s="224" customFormat="1">
      <c r="A428" s="1129"/>
      <c r="D428" s="1132"/>
      <c r="E428" s="1133"/>
    </row>
    <row r="429" spans="1:5" s="224" customFormat="1">
      <c r="A429" s="1129"/>
      <c r="D429" s="1132"/>
      <c r="E429" s="1133"/>
    </row>
    <row r="430" spans="1:5" s="224" customFormat="1">
      <c r="A430" s="1129"/>
      <c r="D430" s="1132"/>
      <c r="E430" s="1133"/>
    </row>
    <row r="431" spans="1:5" s="224" customFormat="1">
      <c r="A431" s="1129"/>
      <c r="D431" s="1132"/>
      <c r="E431" s="1133"/>
    </row>
    <row r="432" spans="1:5" s="224" customFormat="1">
      <c r="A432" s="1129"/>
      <c r="D432" s="1132"/>
      <c r="E432" s="1133"/>
    </row>
    <row r="433" spans="1:5" s="224" customFormat="1">
      <c r="A433" s="1129"/>
      <c r="D433" s="1132"/>
      <c r="E433" s="1133"/>
    </row>
    <row r="434" spans="1:5" s="224" customFormat="1">
      <c r="A434" s="1129"/>
      <c r="D434" s="1132"/>
      <c r="E434" s="1133"/>
    </row>
    <row r="435" spans="1:5" s="224" customFormat="1">
      <c r="A435" s="1129"/>
      <c r="D435" s="1132"/>
      <c r="E435" s="1133"/>
    </row>
    <row r="436" spans="1:5" s="224" customFormat="1">
      <c r="A436" s="1129"/>
      <c r="D436" s="1132"/>
      <c r="E436" s="1133"/>
    </row>
    <row r="437" spans="1:5" s="224" customFormat="1">
      <c r="A437" s="1129"/>
      <c r="D437" s="1132"/>
      <c r="E437" s="1133"/>
    </row>
    <row r="438" spans="1:5" s="224" customFormat="1">
      <c r="A438" s="1129"/>
      <c r="D438" s="1132"/>
      <c r="E438" s="1133"/>
    </row>
    <row r="439" spans="1:5" s="224" customFormat="1">
      <c r="A439" s="1129"/>
      <c r="D439" s="1132"/>
      <c r="E439" s="1133"/>
    </row>
    <row r="440" spans="1:5" s="224" customFormat="1">
      <c r="A440" s="1129"/>
      <c r="D440" s="1132"/>
      <c r="E440" s="1133"/>
    </row>
    <row r="441" spans="1:5" s="224" customFormat="1">
      <c r="A441" s="1129"/>
      <c r="D441" s="1132"/>
      <c r="E441" s="1133"/>
    </row>
    <row r="442" spans="1:5" s="224" customFormat="1">
      <c r="A442" s="1129"/>
      <c r="D442" s="1132"/>
      <c r="E442" s="1133"/>
    </row>
    <row r="443" spans="1:5" s="224" customFormat="1">
      <c r="A443" s="1129"/>
      <c r="D443" s="1132"/>
      <c r="E443" s="1133"/>
    </row>
    <row r="444" spans="1:5" s="224" customFormat="1">
      <c r="A444" s="1129"/>
      <c r="D444" s="1132"/>
      <c r="E444" s="1133"/>
    </row>
    <row r="445" spans="1:5" s="224" customFormat="1">
      <c r="A445" s="1129"/>
      <c r="D445" s="1132"/>
      <c r="E445" s="1133"/>
    </row>
    <row r="446" spans="1:5" s="224" customFormat="1">
      <c r="A446" s="1129"/>
      <c r="D446" s="1132"/>
      <c r="E446" s="1133"/>
    </row>
    <row r="447" spans="1:5" s="224" customFormat="1">
      <c r="A447" s="1129"/>
      <c r="D447" s="1132"/>
      <c r="E447" s="1133"/>
    </row>
    <row r="448" spans="1:5" s="224" customFormat="1">
      <c r="A448" s="1129"/>
      <c r="D448" s="1132"/>
      <c r="E448" s="1133"/>
    </row>
    <row r="449" spans="1:5" s="224" customFormat="1">
      <c r="A449" s="1129"/>
      <c r="D449" s="1132"/>
      <c r="E449" s="1133"/>
    </row>
    <row r="450" spans="1:5" s="224" customFormat="1">
      <c r="A450" s="1129"/>
      <c r="D450" s="1132"/>
      <c r="E450" s="1133"/>
    </row>
    <row r="451" spans="1:5" s="224" customFormat="1">
      <c r="A451" s="1129"/>
      <c r="D451" s="1132"/>
      <c r="E451" s="1133"/>
    </row>
    <row r="452" spans="1:5" s="224" customFormat="1">
      <c r="A452" s="1129"/>
      <c r="D452" s="1132"/>
      <c r="E452" s="1133"/>
    </row>
    <row r="453" spans="1:5" s="224" customFormat="1">
      <c r="A453" s="1129"/>
      <c r="D453" s="1132"/>
      <c r="E453" s="1133"/>
    </row>
    <row r="454" spans="1:5" s="224" customFormat="1">
      <c r="A454" s="1129"/>
      <c r="D454" s="1132"/>
      <c r="E454" s="1133"/>
    </row>
    <row r="455" spans="1:5" s="224" customFormat="1">
      <c r="A455" s="1129"/>
      <c r="D455" s="1132"/>
      <c r="E455" s="1133"/>
    </row>
    <row r="456" spans="1:5" s="224" customFormat="1">
      <c r="A456" s="1129"/>
      <c r="D456" s="1132"/>
      <c r="E456" s="1133"/>
    </row>
    <row r="457" spans="1:5" s="224" customFormat="1">
      <c r="A457" s="1129"/>
      <c r="D457" s="1132"/>
      <c r="E457" s="1133"/>
    </row>
    <row r="458" spans="1:5" s="224" customFormat="1">
      <c r="A458" s="1129"/>
      <c r="D458" s="1132"/>
      <c r="E458" s="1133"/>
    </row>
    <row r="459" spans="1:5" s="224" customFormat="1">
      <c r="A459" s="1129"/>
      <c r="D459" s="1132"/>
      <c r="E459" s="1133"/>
    </row>
    <row r="460" spans="1:5" s="224" customFormat="1">
      <c r="A460" s="1129"/>
      <c r="D460" s="1132"/>
      <c r="E460" s="1133"/>
    </row>
    <row r="461" spans="1:5" s="224" customFormat="1">
      <c r="A461" s="1129"/>
      <c r="D461" s="1132"/>
      <c r="E461" s="1133"/>
    </row>
    <row r="462" spans="1:5" s="224" customFormat="1">
      <c r="A462" s="1129"/>
      <c r="D462" s="1132"/>
      <c r="E462" s="1133"/>
    </row>
    <row r="463" spans="1:5" s="224" customFormat="1">
      <c r="A463" s="1129"/>
      <c r="D463" s="1132"/>
      <c r="E463" s="1133"/>
    </row>
    <row r="464" spans="1:5" s="224" customFormat="1">
      <c r="A464" s="1129"/>
      <c r="D464" s="1132"/>
      <c r="E464" s="1133"/>
    </row>
    <row r="465" spans="1:5" s="224" customFormat="1">
      <c r="A465" s="1129"/>
      <c r="D465" s="1132"/>
      <c r="E465" s="1133"/>
    </row>
    <row r="466" spans="1:5" s="224" customFormat="1">
      <c r="A466" s="1129"/>
      <c r="D466" s="1132"/>
      <c r="E466" s="1133"/>
    </row>
    <row r="467" spans="1:5" s="224" customFormat="1">
      <c r="A467" s="1129"/>
      <c r="D467" s="1132"/>
      <c r="E467" s="1133"/>
    </row>
    <row r="468" spans="1:5" s="224" customFormat="1">
      <c r="A468" s="1129"/>
      <c r="D468" s="1132"/>
      <c r="E468" s="1133"/>
    </row>
    <row r="469" spans="1:5" s="224" customFormat="1">
      <c r="A469" s="1129"/>
      <c r="D469" s="1132"/>
      <c r="E469" s="1133"/>
    </row>
    <row r="470" spans="1:5" s="224" customFormat="1">
      <c r="A470" s="1129"/>
      <c r="D470" s="1132"/>
      <c r="E470" s="1133"/>
    </row>
    <row r="471" spans="1:5" s="224" customFormat="1">
      <c r="A471" s="1129"/>
      <c r="D471" s="1132"/>
      <c r="E471" s="1133"/>
    </row>
    <row r="472" spans="1:5" s="224" customFormat="1">
      <c r="A472" s="1129"/>
      <c r="D472" s="1132"/>
      <c r="E472" s="1133"/>
    </row>
    <row r="473" spans="1:5" s="224" customFormat="1">
      <c r="A473" s="1129"/>
      <c r="D473" s="1132"/>
      <c r="E473" s="1133"/>
    </row>
    <row r="474" spans="1:5" s="224" customFormat="1">
      <c r="A474" s="1129"/>
      <c r="D474" s="1132"/>
      <c r="E474" s="1133"/>
    </row>
    <row r="475" spans="1:5" s="224" customFormat="1">
      <c r="A475" s="1129"/>
      <c r="D475" s="1132"/>
      <c r="E475" s="1133"/>
    </row>
    <row r="476" spans="1:5" s="224" customFormat="1">
      <c r="A476" s="1129"/>
      <c r="D476" s="1132"/>
      <c r="E476" s="1133"/>
    </row>
    <row r="477" spans="1:5" s="224" customFormat="1">
      <c r="A477" s="1129"/>
      <c r="D477" s="1132"/>
      <c r="E477" s="1133"/>
    </row>
    <row r="478" spans="1:5" s="224" customFormat="1">
      <c r="A478" s="1129"/>
      <c r="D478" s="1132"/>
      <c r="E478" s="1133"/>
    </row>
    <row r="479" spans="1:5" s="224" customFormat="1">
      <c r="A479" s="1129"/>
      <c r="D479" s="1132"/>
      <c r="E479" s="1133"/>
    </row>
    <row r="480" spans="1:5" s="224" customFormat="1">
      <c r="A480" s="1129"/>
      <c r="D480" s="1132"/>
      <c r="E480" s="1133"/>
    </row>
    <row r="481" spans="1:5" s="224" customFormat="1">
      <c r="A481" s="1129"/>
      <c r="D481" s="1132"/>
      <c r="E481" s="1133"/>
    </row>
    <row r="482" spans="1:5" s="224" customFormat="1">
      <c r="A482" s="1129"/>
      <c r="D482" s="1132"/>
      <c r="E482" s="1133"/>
    </row>
    <row r="483" spans="1:5" s="224" customFormat="1">
      <c r="A483" s="1129"/>
      <c r="D483" s="1132"/>
      <c r="E483" s="1133"/>
    </row>
    <row r="484" spans="1:5" s="224" customFormat="1">
      <c r="A484" s="1129"/>
      <c r="D484" s="1132"/>
      <c r="E484" s="1133"/>
    </row>
    <row r="485" spans="1:5" s="224" customFormat="1">
      <c r="A485" s="1129"/>
      <c r="D485" s="1132"/>
      <c r="E485" s="1133"/>
    </row>
    <row r="486" spans="1:5" s="224" customFormat="1">
      <c r="A486" s="1129"/>
      <c r="D486" s="1132"/>
      <c r="E486" s="1133"/>
    </row>
    <row r="487" spans="1:5" s="224" customFormat="1">
      <c r="A487" s="1129"/>
      <c r="D487" s="1132"/>
      <c r="E487" s="1133"/>
    </row>
    <row r="488" spans="1:5" s="224" customFormat="1">
      <c r="A488" s="1129"/>
      <c r="D488" s="1132"/>
      <c r="E488" s="1133"/>
    </row>
    <row r="489" spans="1:5" s="224" customFormat="1">
      <c r="A489" s="1129"/>
      <c r="D489" s="1132"/>
      <c r="E489" s="1133"/>
    </row>
    <row r="490" spans="1:5" s="224" customFormat="1">
      <c r="A490" s="1129"/>
      <c r="D490" s="1132"/>
      <c r="E490" s="1133"/>
    </row>
    <row r="491" spans="1:5" s="224" customFormat="1">
      <c r="A491" s="1129"/>
      <c r="D491" s="1132"/>
      <c r="E491" s="1133"/>
    </row>
    <row r="492" spans="1:5" s="224" customFormat="1">
      <c r="A492" s="1129"/>
      <c r="D492" s="1132"/>
      <c r="E492" s="1133"/>
    </row>
    <row r="493" spans="1:5" s="224" customFormat="1">
      <c r="A493" s="1129"/>
      <c r="D493" s="1132"/>
      <c r="E493" s="1133"/>
    </row>
    <row r="494" spans="1:5" s="224" customFormat="1">
      <c r="A494" s="1129"/>
      <c r="D494" s="1132"/>
      <c r="E494" s="1133"/>
    </row>
    <row r="495" spans="1:5" s="224" customFormat="1">
      <c r="A495" s="1129"/>
      <c r="D495" s="1132"/>
      <c r="E495" s="1133"/>
    </row>
    <row r="496" spans="1:5" s="224" customFormat="1">
      <c r="A496" s="1129"/>
      <c r="D496" s="1132"/>
      <c r="E496" s="1133"/>
    </row>
    <row r="497" spans="1:5" s="224" customFormat="1">
      <c r="A497" s="1129"/>
      <c r="D497" s="1132"/>
      <c r="E497" s="1133"/>
    </row>
    <row r="498" spans="1:5" s="224" customFormat="1">
      <c r="A498" s="1129"/>
      <c r="D498" s="1132"/>
      <c r="E498" s="1133"/>
    </row>
    <row r="499" spans="1:5" s="224" customFormat="1">
      <c r="A499" s="1129"/>
      <c r="D499" s="1132"/>
      <c r="E499" s="1133"/>
    </row>
    <row r="500" spans="1:5" s="224" customFormat="1">
      <c r="A500" s="1129"/>
      <c r="D500" s="1132"/>
      <c r="E500" s="1133"/>
    </row>
    <row r="501" spans="1:5" s="224" customFormat="1">
      <c r="A501" s="1129"/>
      <c r="D501" s="1132"/>
      <c r="E501" s="1133"/>
    </row>
    <row r="502" spans="1:5" s="224" customFormat="1">
      <c r="A502" s="1129"/>
      <c r="D502" s="1132"/>
      <c r="E502" s="1133"/>
    </row>
    <row r="503" spans="1:5" s="224" customFormat="1">
      <c r="A503" s="1129"/>
      <c r="D503" s="1132"/>
      <c r="E503" s="1133"/>
    </row>
    <row r="504" spans="1:5" s="224" customFormat="1">
      <c r="A504" s="1129"/>
      <c r="D504" s="1132"/>
      <c r="E504" s="1133"/>
    </row>
    <row r="505" spans="1:5" s="224" customFormat="1">
      <c r="A505" s="1129"/>
      <c r="D505" s="1132"/>
      <c r="E505" s="1133"/>
    </row>
    <row r="506" spans="1:5" s="224" customFormat="1">
      <c r="A506" s="1129"/>
      <c r="D506" s="1132"/>
      <c r="E506" s="1133"/>
    </row>
    <row r="507" spans="1:5" s="224" customFormat="1">
      <c r="A507" s="1129"/>
      <c r="D507" s="1132"/>
      <c r="E507" s="1133"/>
    </row>
    <row r="508" spans="1:5" s="224" customFormat="1">
      <c r="A508" s="1129"/>
      <c r="D508" s="1132"/>
      <c r="E508" s="1133"/>
    </row>
    <row r="509" spans="1:5" s="224" customFormat="1">
      <c r="A509" s="1129"/>
      <c r="D509" s="1132"/>
      <c r="E509" s="1133"/>
    </row>
    <row r="510" spans="1:5" s="224" customFormat="1">
      <c r="A510" s="1129"/>
      <c r="D510" s="1132"/>
      <c r="E510" s="1133"/>
    </row>
    <row r="511" spans="1:5" s="224" customFormat="1">
      <c r="A511" s="1129"/>
      <c r="D511" s="1132"/>
      <c r="E511" s="1133"/>
    </row>
    <row r="512" spans="1:5" s="224" customFormat="1">
      <c r="A512" s="1129"/>
      <c r="D512" s="1132"/>
      <c r="E512" s="1133"/>
    </row>
    <row r="513" spans="1:5" s="224" customFormat="1">
      <c r="A513" s="1129"/>
      <c r="D513" s="1132"/>
      <c r="E513" s="1133"/>
    </row>
    <row r="514" spans="1:5" s="224" customFormat="1">
      <c r="A514" s="1129"/>
      <c r="D514" s="1132"/>
      <c r="E514" s="1133"/>
    </row>
    <row r="515" spans="1:5" s="224" customFormat="1">
      <c r="A515" s="1129"/>
      <c r="D515" s="1132"/>
      <c r="E515" s="1133"/>
    </row>
    <row r="516" spans="1:5" s="224" customFormat="1">
      <c r="A516" s="1129"/>
      <c r="D516" s="1132"/>
      <c r="E516" s="1133"/>
    </row>
    <row r="517" spans="1:5" s="224" customFormat="1">
      <c r="A517" s="1129"/>
      <c r="D517" s="1132"/>
      <c r="E517" s="1133"/>
    </row>
    <row r="518" spans="1:5" s="224" customFormat="1">
      <c r="A518" s="1129"/>
      <c r="D518" s="1132"/>
      <c r="E518" s="1133"/>
    </row>
    <row r="519" spans="1:5" s="224" customFormat="1">
      <c r="A519" s="1129"/>
      <c r="D519" s="1132"/>
      <c r="E519" s="1133"/>
    </row>
    <row r="520" spans="1:5" s="224" customFormat="1">
      <c r="A520" s="1129"/>
      <c r="D520" s="1132"/>
      <c r="E520" s="1133"/>
    </row>
    <row r="521" spans="1:5" s="224" customFormat="1">
      <c r="A521" s="1129"/>
      <c r="D521" s="1132"/>
      <c r="E521" s="1133"/>
    </row>
    <row r="522" spans="1:5" s="224" customFormat="1">
      <c r="A522" s="1129"/>
      <c r="D522" s="1132"/>
      <c r="E522" s="1133"/>
    </row>
    <row r="523" spans="1:5" s="224" customFormat="1">
      <c r="A523" s="1129"/>
      <c r="D523" s="1132"/>
      <c r="E523" s="1133"/>
    </row>
    <row r="524" spans="1:5" s="224" customFormat="1">
      <c r="A524" s="1129"/>
      <c r="D524" s="1132"/>
      <c r="E524" s="1133"/>
    </row>
    <row r="525" spans="1:5" s="224" customFormat="1">
      <c r="A525" s="1129"/>
      <c r="D525" s="1132"/>
      <c r="E525" s="1133"/>
    </row>
    <row r="526" spans="1:5" s="224" customFormat="1">
      <c r="A526" s="1129"/>
      <c r="D526" s="1132"/>
      <c r="E526" s="1133"/>
    </row>
    <row r="527" spans="1:5" s="224" customFormat="1">
      <c r="A527" s="1129"/>
      <c r="D527" s="1132"/>
      <c r="E527" s="1133"/>
    </row>
    <row r="528" spans="1:5" s="224" customFormat="1">
      <c r="A528" s="1129"/>
      <c r="D528" s="1132"/>
      <c r="E528" s="1133"/>
    </row>
    <row r="529" spans="1:5" s="224" customFormat="1">
      <c r="A529" s="1129"/>
      <c r="D529" s="1132"/>
      <c r="E529" s="1133"/>
    </row>
    <row r="530" spans="1:5" s="224" customFormat="1">
      <c r="A530" s="1129"/>
      <c r="D530" s="1132"/>
      <c r="E530" s="1133"/>
    </row>
    <row r="531" spans="1:5" s="224" customFormat="1">
      <c r="A531" s="1129"/>
      <c r="D531" s="1132"/>
      <c r="E531" s="1133"/>
    </row>
    <row r="532" spans="1:5" s="224" customFormat="1">
      <c r="A532" s="1129"/>
      <c r="D532" s="1132"/>
      <c r="E532" s="1133"/>
    </row>
    <row r="533" spans="1:5" s="224" customFormat="1">
      <c r="A533" s="1129"/>
      <c r="D533" s="1132"/>
      <c r="E533" s="1133"/>
    </row>
    <row r="534" spans="1:5" s="224" customFormat="1">
      <c r="A534" s="1129"/>
      <c r="D534" s="1132"/>
      <c r="E534" s="1133"/>
    </row>
    <row r="535" spans="1:5" s="224" customFormat="1">
      <c r="A535" s="1129"/>
      <c r="D535" s="1132"/>
      <c r="E535" s="1133"/>
    </row>
    <row r="536" spans="1:5" s="224" customFormat="1">
      <c r="A536" s="1129"/>
      <c r="D536" s="1132"/>
      <c r="E536" s="1133"/>
    </row>
    <row r="537" spans="1:5" s="224" customFormat="1">
      <c r="A537" s="1129"/>
      <c r="D537" s="1132"/>
      <c r="E537" s="1133"/>
    </row>
    <row r="538" spans="1:5" s="224" customFormat="1">
      <c r="A538" s="1129"/>
      <c r="D538" s="1132"/>
      <c r="E538" s="1133"/>
    </row>
    <row r="539" spans="1:5" s="224" customFormat="1">
      <c r="A539" s="1129"/>
      <c r="D539" s="1132"/>
      <c r="E539" s="1133"/>
    </row>
    <row r="540" spans="1:5" s="224" customFormat="1">
      <c r="A540" s="1129"/>
      <c r="D540" s="1132"/>
      <c r="E540" s="1133"/>
    </row>
    <row r="541" spans="1:5" s="224" customFormat="1">
      <c r="A541" s="1129"/>
      <c r="D541" s="1132"/>
      <c r="E541" s="1133"/>
    </row>
    <row r="542" spans="1:5" s="224" customFormat="1">
      <c r="A542" s="1129"/>
      <c r="D542" s="1132"/>
      <c r="E542" s="1133"/>
    </row>
    <row r="543" spans="1:5" s="224" customFormat="1">
      <c r="A543" s="1129"/>
      <c r="D543" s="1132"/>
      <c r="E543" s="1133"/>
    </row>
    <row r="544" spans="1:5" s="224" customFormat="1">
      <c r="A544" s="1129"/>
      <c r="D544" s="1132"/>
      <c r="E544" s="1133"/>
    </row>
    <row r="545" spans="1:5" s="224" customFormat="1">
      <c r="A545" s="1129"/>
      <c r="D545" s="1132"/>
      <c r="E545" s="1133"/>
    </row>
    <row r="546" spans="1:5" s="224" customFormat="1">
      <c r="A546" s="1129"/>
      <c r="D546" s="1132"/>
      <c r="E546" s="1133"/>
    </row>
    <row r="547" spans="1:5" s="224" customFormat="1">
      <c r="A547" s="1129"/>
      <c r="D547" s="1132"/>
      <c r="E547" s="1133"/>
    </row>
    <row r="548" spans="1:5" s="224" customFormat="1">
      <c r="A548" s="1129"/>
      <c r="D548" s="1132"/>
      <c r="E548" s="1133"/>
    </row>
    <row r="549" spans="1:5" s="224" customFormat="1">
      <c r="A549" s="1129"/>
      <c r="D549" s="1132"/>
      <c r="E549" s="1133"/>
    </row>
    <row r="550" spans="1:5" s="224" customFormat="1">
      <c r="A550" s="1129"/>
      <c r="D550" s="1132"/>
      <c r="E550" s="1133"/>
    </row>
    <row r="551" spans="1:5" s="224" customFormat="1">
      <c r="A551" s="1129"/>
      <c r="D551" s="1132"/>
      <c r="E551" s="1133"/>
    </row>
    <row r="552" spans="1:5" s="224" customFormat="1">
      <c r="A552" s="1129"/>
      <c r="D552" s="1132"/>
      <c r="E552" s="1133"/>
    </row>
    <row r="553" spans="1:5" s="224" customFormat="1">
      <c r="A553" s="1129"/>
      <c r="D553" s="1132"/>
      <c r="E553" s="1133"/>
    </row>
    <row r="554" spans="1:5" s="224" customFormat="1">
      <c r="A554" s="1129"/>
      <c r="D554" s="1132"/>
      <c r="E554" s="1133"/>
    </row>
    <row r="555" spans="1:5" s="224" customFormat="1">
      <c r="A555" s="1129"/>
      <c r="D555" s="1132"/>
      <c r="E555" s="1133"/>
    </row>
    <row r="556" spans="1:5" s="224" customFormat="1">
      <c r="A556" s="1129"/>
      <c r="D556" s="1132"/>
      <c r="E556" s="1133"/>
    </row>
    <row r="557" spans="1:5" s="224" customFormat="1">
      <c r="A557" s="1129"/>
      <c r="D557" s="1132"/>
      <c r="E557" s="1133"/>
    </row>
    <row r="558" spans="1:5" s="224" customFormat="1">
      <c r="A558" s="1129"/>
      <c r="D558" s="1132"/>
      <c r="E558" s="1133"/>
    </row>
    <row r="559" spans="1:5" s="224" customFormat="1">
      <c r="A559" s="1129"/>
      <c r="D559" s="1132"/>
      <c r="E559" s="1133"/>
    </row>
    <row r="560" spans="1:5" s="224" customFormat="1">
      <c r="A560" s="1129"/>
      <c r="D560" s="1132"/>
      <c r="E560" s="1133"/>
    </row>
    <row r="561" spans="1:5" s="224" customFormat="1">
      <c r="A561" s="1129"/>
      <c r="D561" s="1132"/>
      <c r="E561" s="1133"/>
    </row>
    <row r="562" spans="1:5" s="224" customFormat="1">
      <c r="A562" s="1129"/>
      <c r="D562" s="1132"/>
      <c r="E562" s="1133"/>
    </row>
    <row r="563" spans="1:5" s="224" customFormat="1">
      <c r="A563" s="1129"/>
      <c r="D563" s="1132"/>
      <c r="E563" s="1133"/>
    </row>
    <row r="564" spans="1:5" s="224" customFormat="1">
      <c r="A564" s="1129"/>
      <c r="D564" s="1132"/>
      <c r="E564" s="1133"/>
    </row>
    <row r="565" spans="1:5" s="224" customFormat="1">
      <c r="A565" s="1129"/>
      <c r="D565" s="1132"/>
      <c r="E565" s="1133"/>
    </row>
    <row r="566" spans="1:5" s="224" customFormat="1">
      <c r="A566" s="1129"/>
      <c r="D566" s="1132"/>
      <c r="E566" s="1133"/>
    </row>
    <row r="567" spans="1:5" s="224" customFormat="1">
      <c r="A567" s="1129"/>
      <c r="D567" s="1132"/>
      <c r="E567" s="1133"/>
    </row>
    <row r="568" spans="1:5" s="224" customFormat="1">
      <c r="A568" s="1129"/>
      <c r="D568" s="1132"/>
      <c r="E568" s="1133"/>
    </row>
    <row r="569" spans="1:5" s="224" customFormat="1">
      <c r="A569" s="1129"/>
      <c r="D569" s="1132"/>
      <c r="E569" s="1133"/>
    </row>
    <row r="570" spans="1:5" s="224" customFormat="1">
      <c r="A570" s="1129"/>
      <c r="D570" s="1132"/>
      <c r="E570" s="1133"/>
    </row>
    <row r="571" spans="1:5" s="224" customFormat="1">
      <c r="A571" s="1129"/>
      <c r="D571" s="1132"/>
      <c r="E571" s="1133"/>
    </row>
    <row r="572" spans="1:5" s="224" customFormat="1">
      <c r="A572" s="1129"/>
      <c r="D572" s="1132"/>
      <c r="E572" s="1133"/>
    </row>
    <row r="573" spans="1:5" s="224" customFormat="1">
      <c r="A573" s="1129"/>
      <c r="D573" s="1132"/>
      <c r="E573" s="1133"/>
    </row>
    <row r="574" spans="1:5" s="224" customFormat="1">
      <c r="A574" s="1129"/>
      <c r="D574" s="1132"/>
      <c r="E574" s="1133"/>
    </row>
    <row r="575" spans="1:5" s="224" customFormat="1">
      <c r="A575" s="1129"/>
      <c r="D575" s="1132"/>
      <c r="E575" s="1133"/>
    </row>
    <row r="576" spans="1:5" s="224" customFormat="1">
      <c r="A576" s="1129"/>
      <c r="D576" s="1132"/>
      <c r="E576" s="1133"/>
    </row>
    <row r="577" spans="1:5" s="224" customFormat="1">
      <c r="A577" s="1129"/>
      <c r="D577" s="1132"/>
      <c r="E577" s="1133"/>
    </row>
    <row r="578" spans="1:5" s="224" customFormat="1">
      <c r="A578" s="1129"/>
      <c r="D578" s="1132"/>
      <c r="E578" s="1133"/>
    </row>
    <row r="579" spans="1:5" s="224" customFormat="1">
      <c r="A579" s="1129"/>
      <c r="D579" s="1132"/>
      <c r="E579" s="1133"/>
    </row>
    <row r="580" spans="1:5" s="224" customFormat="1">
      <c r="A580" s="1129"/>
      <c r="D580" s="1132"/>
      <c r="E580" s="1133"/>
    </row>
    <row r="581" spans="1:5" s="224" customFormat="1">
      <c r="A581" s="1129"/>
      <c r="D581" s="1132"/>
      <c r="E581" s="1133"/>
    </row>
    <row r="582" spans="1:5" s="224" customFormat="1">
      <c r="A582" s="1129"/>
      <c r="D582" s="1132"/>
      <c r="E582" s="1133"/>
    </row>
    <row r="583" spans="1:5" s="224" customFormat="1">
      <c r="A583" s="1129"/>
      <c r="D583" s="1132"/>
      <c r="E583" s="1133"/>
    </row>
    <row r="584" spans="1:5" s="224" customFormat="1">
      <c r="A584" s="1129"/>
      <c r="D584" s="1132"/>
      <c r="E584" s="1133"/>
    </row>
    <row r="585" spans="1:5" s="224" customFormat="1">
      <c r="A585" s="1129"/>
      <c r="D585" s="1132"/>
      <c r="E585" s="1133"/>
    </row>
    <row r="586" spans="1:5" s="224" customFormat="1">
      <c r="A586" s="1129"/>
      <c r="D586" s="1132"/>
      <c r="E586" s="1133"/>
    </row>
    <row r="587" spans="1:5" s="224" customFormat="1">
      <c r="A587" s="1129"/>
      <c r="D587" s="1132"/>
      <c r="E587" s="1133"/>
    </row>
    <row r="588" spans="1:5" s="224" customFormat="1">
      <c r="A588" s="1129"/>
      <c r="D588" s="1132"/>
      <c r="E588" s="1133"/>
    </row>
    <row r="589" spans="1:5" s="224" customFormat="1">
      <c r="A589" s="1129"/>
      <c r="D589" s="1132"/>
      <c r="E589" s="1133"/>
    </row>
    <row r="590" spans="1:5" s="224" customFormat="1">
      <c r="A590" s="1129"/>
      <c r="D590" s="1132"/>
      <c r="E590" s="1133"/>
    </row>
    <row r="591" spans="1:5" s="224" customFormat="1">
      <c r="A591" s="1129"/>
      <c r="D591" s="1132"/>
      <c r="E591" s="1133"/>
    </row>
    <row r="592" spans="1:5" s="224" customFormat="1">
      <c r="A592" s="1129"/>
      <c r="D592" s="1132"/>
      <c r="E592" s="1133"/>
    </row>
    <row r="593" spans="1:5" s="224" customFormat="1">
      <c r="A593" s="1129"/>
      <c r="D593" s="1132"/>
      <c r="E593" s="1133"/>
    </row>
    <row r="594" spans="1:5" s="224" customFormat="1">
      <c r="A594" s="1129"/>
      <c r="D594" s="1132"/>
      <c r="E594" s="1133"/>
    </row>
    <row r="595" spans="1:5" s="224" customFormat="1">
      <c r="A595" s="1129"/>
      <c r="D595" s="1132"/>
      <c r="E595" s="1133"/>
    </row>
    <row r="596" spans="1:5" s="224" customFormat="1">
      <c r="A596" s="1129"/>
      <c r="D596" s="1132"/>
      <c r="E596" s="1133"/>
    </row>
    <row r="597" spans="1:5" s="224" customFormat="1">
      <c r="A597" s="1129"/>
      <c r="D597" s="1132"/>
      <c r="E597" s="1133"/>
    </row>
    <row r="598" spans="1:5" s="224" customFormat="1">
      <c r="A598" s="1129"/>
      <c r="D598" s="1132"/>
      <c r="E598" s="1133"/>
    </row>
    <row r="599" spans="1:5" s="224" customFormat="1">
      <c r="A599" s="1129"/>
      <c r="D599" s="1132"/>
      <c r="E599" s="1133"/>
    </row>
    <row r="600" spans="1:5" s="224" customFormat="1">
      <c r="A600" s="1129"/>
      <c r="D600" s="1132"/>
      <c r="E600" s="1133"/>
    </row>
    <row r="601" spans="1:5" s="224" customFormat="1">
      <c r="A601" s="1129"/>
      <c r="D601" s="1132"/>
      <c r="E601" s="1133"/>
    </row>
    <row r="602" spans="1:5" s="224" customFormat="1">
      <c r="A602" s="1129"/>
      <c r="D602" s="1132"/>
      <c r="E602" s="1133"/>
    </row>
    <row r="603" spans="1:5" s="224" customFormat="1">
      <c r="A603" s="1129"/>
      <c r="D603" s="1132"/>
      <c r="E603" s="1133"/>
    </row>
    <row r="604" spans="1:5" s="224" customFormat="1">
      <c r="A604" s="1129"/>
      <c r="D604" s="1132"/>
      <c r="E604" s="1133"/>
    </row>
    <row r="605" spans="1:5" s="224" customFormat="1">
      <c r="A605" s="1129"/>
      <c r="D605" s="1132"/>
      <c r="E605" s="1133"/>
    </row>
    <row r="606" spans="1:5" s="224" customFormat="1">
      <c r="A606" s="1129"/>
      <c r="D606" s="1132"/>
      <c r="E606" s="1133"/>
    </row>
    <row r="607" spans="1:5" s="224" customFormat="1">
      <c r="A607" s="1129"/>
      <c r="D607" s="1132"/>
      <c r="E607" s="1133"/>
    </row>
    <row r="608" spans="1:5" s="224" customFormat="1">
      <c r="A608" s="1129"/>
      <c r="D608" s="1132"/>
      <c r="E608" s="1133"/>
    </row>
    <row r="609" spans="1:5" s="224" customFormat="1">
      <c r="A609" s="1129"/>
      <c r="D609" s="1132"/>
      <c r="E609" s="1133"/>
    </row>
    <row r="610" spans="1:5" s="224" customFormat="1">
      <c r="A610" s="1129"/>
      <c r="D610" s="1132"/>
      <c r="E610" s="1133"/>
    </row>
    <row r="611" spans="1:5" s="224" customFormat="1">
      <c r="A611" s="1129"/>
      <c r="D611" s="1132"/>
      <c r="E611" s="1133"/>
    </row>
    <row r="612" spans="1:5" s="224" customFormat="1">
      <c r="A612" s="1129"/>
      <c r="D612" s="1132"/>
      <c r="E612" s="1133"/>
    </row>
    <row r="613" spans="1:5" s="224" customFormat="1">
      <c r="A613" s="1129"/>
      <c r="D613" s="1132"/>
      <c r="E613" s="1133"/>
    </row>
    <row r="614" spans="1:5" s="224" customFormat="1">
      <c r="A614" s="1129"/>
      <c r="D614" s="1132"/>
      <c r="E614" s="1133"/>
    </row>
    <row r="615" spans="1:5" s="224" customFormat="1">
      <c r="A615" s="1129"/>
      <c r="D615" s="1132"/>
      <c r="E615" s="1133"/>
    </row>
    <row r="616" spans="1:5" s="224" customFormat="1">
      <c r="A616" s="1129"/>
      <c r="D616" s="1132"/>
      <c r="E616" s="1133"/>
    </row>
    <row r="617" spans="1:5" s="224" customFormat="1">
      <c r="A617" s="1129"/>
      <c r="D617" s="1132"/>
      <c r="E617" s="1133"/>
    </row>
    <row r="618" spans="1:5" s="224" customFormat="1">
      <c r="A618" s="1129"/>
      <c r="D618" s="1132"/>
      <c r="E618" s="1133"/>
    </row>
    <row r="619" spans="1:5" s="224" customFormat="1">
      <c r="A619" s="1129"/>
      <c r="D619" s="1132"/>
      <c r="E619" s="1133"/>
    </row>
    <row r="620" spans="1:5" s="224" customFormat="1">
      <c r="A620" s="1129"/>
      <c r="D620" s="1132"/>
      <c r="E620" s="1133"/>
    </row>
    <row r="621" spans="1:5" s="224" customFormat="1">
      <c r="A621" s="1129"/>
      <c r="D621" s="1132"/>
      <c r="E621" s="1133"/>
    </row>
    <row r="622" spans="1:5" s="224" customFormat="1">
      <c r="A622" s="1129"/>
      <c r="D622" s="1132"/>
      <c r="E622" s="1133"/>
    </row>
    <row r="623" spans="1:5" s="224" customFormat="1">
      <c r="A623" s="1129"/>
      <c r="D623" s="1132"/>
      <c r="E623" s="1133"/>
    </row>
    <row r="624" spans="1:5" s="224" customFormat="1">
      <c r="A624" s="1129"/>
      <c r="D624" s="1132"/>
      <c r="E624" s="1133"/>
    </row>
    <row r="625" spans="1:5" s="224" customFormat="1">
      <c r="A625" s="1129"/>
      <c r="D625" s="1132"/>
      <c r="E625" s="1133"/>
    </row>
    <row r="626" spans="1:5" s="224" customFormat="1">
      <c r="A626" s="1129"/>
      <c r="D626" s="1132"/>
      <c r="E626" s="1133"/>
    </row>
    <row r="627" spans="1:5" s="224" customFormat="1">
      <c r="A627" s="1129"/>
      <c r="D627" s="1132"/>
      <c r="E627" s="1133"/>
    </row>
    <row r="628" spans="1:5" s="224" customFormat="1">
      <c r="A628" s="1129"/>
      <c r="D628" s="1132"/>
      <c r="E628" s="1133"/>
    </row>
    <row r="629" spans="1:5" s="224" customFormat="1">
      <c r="A629" s="1129"/>
      <c r="D629" s="1132"/>
      <c r="E629" s="1133"/>
    </row>
    <row r="630" spans="1:5" s="224" customFormat="1">
      <c r="A630" s="1129"/>
      <c r="D630" s="1132"/>
      <c r="E630" s="1133"/>
    </row>
    <row r="631" spans="1:5" s="224" customFormat="1">
      <c r="A631" s="1129"/>
      <c r="D631" s="1132"/>
      <c r="E631" s="1133"/>
    </row>
    <row r="632" spans="1:5" s="224" customFormat="1">
      <c r="A632" s="1129"/>
      <c r="D632" s="1132"/>
      <c r="E632" s="1133"/>
    </row>
    <row r="633" spans="1:5" s="224" customFormat="1">
      <c r="A633" s="1129"/>
      <c r="D633" s="1132"/>
      <c r="E633" s="1133"/>
    </row>
    <row r="634" spans="1:5" s="224" customFormat="1">
      <c r="A634" s="1129"/>
      <c r="D634" s="1132"/>
      <c r="E634" s="1133"/>
    </row>
    <row r="635" spans="1:5" s="224" customFormat="1">
      <c r="A635" s="1129"/>
      <c r="D635" s="1132"/>
      <c r="E635" s="1133"/>
    </row>
    <row r="636" spans="1:5" s="224" customFormat="1">
      <c r="A636" s="1129"/>
      <c r="D636" s="1132"/>
      <c r="E636" s="1133"/>
    </row>
    <row r="637" spans="1:5" s="224" customFormat="1">
      <c r="A637" s="1129"/>
      <c r="D637" s="1132"/>
      <c r="E637" s="1133"/>
    </row>
    <row r="638" spans="1:5" s="224" customFormat="1">
      <c r="A638" s="1129"/>
      <c r="D638" s="1132"/>
      <c r="E638" s="1133"/>
    </row>
    <row r="639" spans="1:5" s="224" customFormat="1">
      <c r="A639" s="1129"/>
      <c r="D639" s="1132"/>
      <c r="E639" s="1133"/>
    </row>
    <row r="640" spans="1:5" s="224" customFormat="1">
      <c r="A640" s="1129"/>
      <c r="D640" s="1132"/>
      <c r="E640" s="1133"/>
    </row>
    <row r="641" spans="1:5" s="224" customFormat="1">
      <c r="A641" s="1129"/>
      <c r="D641" s="1132"/>
      <c r="E641" s="1133"/>
    </row>
    <row r="642" spans="1:5" s="224" customFormat="1">
      <c r="A642" s="1129"/>
      <c r="D642" s="1132"/>
      <c r="E642" s="1133"/>
    </row>
    <row r="643" spans="1:5" s="224" customFormat="1">
      <c r="A643" s="1129"/>
      <c r="D643" s="1132"/>
      <c r="E643" s="1133"/>
    </row>
    <row r="644" spans="1:5" s="224" customFormat="1">
      <c r="A644" s="1129"/>
      <c r="D644" s="1132"/>
      <c r="E644" s="1133"/>
    </row>
    <row r="645" spans="1:5" s="224" customFormat="1">
      <c r="A645" s="1129"/>
      <c r="D645" s="1132"/>
      <c r="E645" s="1133"/>
    </row>
    <row r="646" spans="1:5" s="224" customFormat="1">
      <c r="A646" s="1129"/>
      <c r="D646" s="1132"/>
      <c r="E646" s="1133"/>
    </row>
    <row r="647" spans="1:5" s="224" customFormat="1">
      <c r="A647" s="1129"/>
      <c r="D647" s="1132"/>
      <c r="E647" s="1133"/>
    </row>
    <row r="648" spans="1:5" s="224" customFormat="1">
      <c r="A648" s="1129"/>
      <c r="D648" s="1132"/>
      <c r="E648" s="1133"/>
    </row>
    <row r="649" spans="1:5" s="224" customFormat="1">
      <c r="A649" s="1129"/>
      <c r="D649" s="1132"/>
      <c r="E649" s="1133"/>
    </row>
    <row r="650" spans="1:5" s="224" customFormat="1">
      <c r="A650" s="1129"/>
      <c r="D650" s="1132"/>
      <c r="E650" s="1133"/>
    </row>
    <row r="651" spans="1:5" s="224" customFormat="1">
      <c r="A651" s="1129"/>
      <c r="D651" s="1132"/>
      <c r="E651" s="1133"/>
    </row>
    <row r="652" spans="1:5" s="224" customFormat="1">
      <c r="A652" s="1129"/>
      <c r="D652" s="1132"/>
      <c r="E652" s="1133"/>
    </row>
    <row r="653" spans="1:5" s="224" customFormat="1">
      <c r="A653" s="1129"/>
      <c r="D653" s="1132"/>
      <c r="E653" s="1133"/>
    </row>
    <row r="654" spans="1:5" s="224" customFormat="1">
      <c r="A654" s="1129"/>
      <c r="D654" s="1132"/>
      <c r="E654" s="1133"/>
    </row>
    <row r="655" spans="1:5" s="224" customFormat="1">
      <c r="A655" s="1129"/>
      <c r="D655" s="1132"/>
      <c r="E655" s="1133"/>
    </row>
    <row r="656" spans="1:5" s="224" customFormat="1">
      <c r="A656" s="1129"/>
      <c r="D656" s="1132"/>
      <c r="E656" s="1133"/>
    </row>
    <row r="657" spans="1:5" s="224" customFormat="1">
      <c r="A657" s="1129"/>
      <c r="D657" s="1132"/>
      <c r="E657" s="1133"/>
    </row>
    <row r="658" spans="1:5" s="224" customFormat="1">
      <c r="A658" s="1129"/>
      <c r="D658" s="1132"/>
      <c r="E658" s="1133"/>
    </row>
    <row r="659" spans="1:5" s="224" customFormat="1">
      <c r="A659" s="1129"/>
      <c r="D659" s="1132"/>
      <c r="E659" s="1133"/>
    </row>
    <row r="660" spans="1:5" s="224" customFormat="1">
      <c r="A660" s="1129"/>
      <c r="D660" s="1132"/>
      <c r="E660" s="1133"/>
    </row>
    <row r="661" spans="1:5" s="224" customFormat="1">
      <c r="A661" s="1129"/>
      <c r="D661" s="1132"/>
      <c r="E661" s="1133"/>
    </row>
    <row r="662" spans="1:5" s="224" customFormat="1">
      <c r="A662" s="1129"/>
      <c r="D662" s="1132"/>
      <c r="E662" s="1133"/>
    </row>
    <row r="663" spans="1:5" s="224" customFormat="1">
      <c r="A663" s="1129"/>
      <c r="D663" s="1132"/>
      <c r="E663" s="1133"/>
    </row>
    <row r="664" spans="1:5" s="224" customFormat="1">
      <c r="A664" s="1129"/>
      <c r="D664" s="1132"/>
      <c r="E664" s="1133"/>
    </row>
    <row r="665" spans="1:5" s="224" customFormat="1">
      <c r="A665" s="1129"/>
      <c r="D665" s="1132"/>
      <c r="E665" s="1133"/>
    </row>
    <row r="666" spans="1:5" s="224" customFormat="1">
      <c r="A666" s="1129"/>
      <c r="D666" s="1132"/>
      <c r="E666" s="1133"/>
    </row>
    <row r="667" spans="1:5" s="224" customFormat="1">
      <c r="A667" s="1129"/>
      <c r="D667" s="1132"/>
      <c r="E667" s="1133"/>
    </row>
    <row r="668" spans="1:5" s="224" customFormat="1">
      <c r="A668" s="1129"/>
      <c r="D668" s="1132"/>
      <c r="E668" s="1133"/>
    </row>
    <row r="669" spans="1:5" s="224" customFormat="1">
      <c r="A669" s="1129"/>
      <c r="D669" s="1132"/>
      <c r="E669" s="1133"/>
    </row>
    <row r="670" spans="1:5" s="224" customFormat="1">
      <c r="A670" s="1129"/>
      <c r="D670" s="1132"/>
      <c r="E670" s="1133"/>
    </row>
    <row r="671" spans="1:5" s="224" customFormat="1">
      <c r="A671" s="1129"/>
      <c r="D671" s="1132"/>
      <c r="E671" s="1133"/>
    </row>
    <row r="672" spans="1:5" s="224" customFormat="1">
      <c r="A672" s="1129"/>
      <c r="D672" s="1132"/>
      <c r="E672" s="1133"/>
    </row>
    <row r="673" spans="1:5" s="224" customFormat="1">
      <c r="A673" s="1129"/>
      <c r="D673" s="1132"/>
      <c r="E673" s="1133"/>
    </row>
    <row r="674" spans="1:5" s="224" customFormat="1">
      <c r="A674" s="1129"/>
      <c r="D674" s="1132"/>
      <c r="E674" s="1133"/>
    </row>
    <row r="675" spans="1:5" s="224" customFormat="1">
      <c r="A675" s="1129"/>
      <c r="D675" s="1132"/>
      <c r="E675" s="1133"/>
    </row>
    <row r="676" spans="1:5" s="224" customFormat="1">
      <c r="A676" s="1129"/>
      <c r="D676" s="1132"/>
      <c r="E676" s="1133"/>
    </row>
    <row r="677" spans="1:5" s="224" customFormat="1">
      <c r="A677" s="1129"/>
      <c r="D677" s="1132"/>
      <c r="E677" s="1133"/>
    </row>
    <row r="678" spans="1:5" s="224" customFormat="1">
      <c r="A678" s="1129"/>
      <c r="D678" s="1132"/>
      <c r="E678" s="1133"/>
    </row>
    <row r="679" spans="1:5" s="224" customFormat="1">
      <c r="A679" s="1129"/>
      <c r="D679" s="1132"/>
      <c r="E679" s="1133"/>
    </row>
    <row r="680" spans="1:5" s="224" customFormat="1">
      <c r="A680" s="1129"/>
      <c r="D680" s="1132"/>
      <c r="E680" s="1133"/>
    </row>
    <row r="681" spans="1:5" s="224" customFormat="1">
      <c r="A681" s="1129"/>
      <c r="D681" s="1132"/>
      <c r="E681" s="1133"/>
    </row>
    <row r="682" spans="1:5" s="224" customFormat="1">
      <c r="A682" s="1129"/>
      <c r="D682" s="1132"/>
      <c r="E682" s="1133"/>
    </row>
    <row r="683" spans="1:5" s="224" customFormat="1">
      <c r="A683" s="1129"/>
      <c r="D683" s="1132"/>
      <c r="E683" s="1133"/>
    </row>
    <row r="684" spans="1:5" s="224" customFormat="1">
      <c r="A684" s="1129"/>
      <c r="D684" s="1132"/>
      <c r="E684" s="1133"/>
    </row>
    <row r="685" spans="1:5" s="224" customFormat="1">
      <c r="A685" s="1129"/>
      <c r="D685" s="1132"/>
      <c r="E685" s="1133"/>
    </row>
    <row r="686" spans="1:5" s="224" customFormat="1">
      <c r="A686" s="1129"/>
      <c r="D686" s="1132"/>
      <c r="E686" s="1133"/>
    </row>
    <row r="687" spans="1:5" s="224" customFormat="1">
      <c r="A687" s="1129"/>
      <c r="D687" s="1132"/>
      <c r="E687" s="1133"/>
    </row>
    <row r="688" spans="1:5" s="224" customFormat="1">
      <c r="A688" s="1129"/>
      <c r="D688" s="1132"/>
      <c r="E688" s="1133"/>
    </row>
    <row r="689" spans="1:5" s="224" customFormat="1">
      <c r="A689" s="1129"/>
      <c r="D689" s="1132"/>
      <c r="E689" s="1133"/>
    </row>
    <row r="690" spans="1:5" s="224" customFormat="1">
      <c r="A690" s="1129"/>
      <c r="D690" s="1132"/>
      <c r="E690" s="1133"/>
    </row>
    <row r="691" spans="1:5" s="224" customFormat="1">
      <c r="A691" s="1129"/>
      <c r="D691" s="1132"/>
      <c r="E691" s="1133"/>
    </row>
    <row r="692" spans="1:5" s="224" customFormat="1">
      <c r="A692" s="1129"/>
      <c r="D692" s="1132"/>
      <c r="E692" s="1133"/>
    </row>
    <row r="693" spans="1:5" s="224" customFormat="1">
      <c r="A693" s="1129"/>
      <c r="D693" s="1132"/>
      <c r="E693" s="1133"/>
    </row>
    <row r="694" spans="1:5" s="224" customFormat="1">
      <c r="A694" s="1129"/>
      <c r="D694" s="1132"/>
      <c r="E694" s="1133"/>
    </row>
    <row r="695" spans="1:5" s="224" customFormat="1">
      <c r="A695" s="1129"/>
      <c r="D695" s="1132"/>
      <c r="E695" s="1133"/>
    </row>
    <row r="696" spans="1:5" s="224" customFormat="1">
      <c r="A696" s="1129"/>
      <c r="D696" s="1132"/>
      <c r="E696" s="1133"/>
    </row>
    <row r="697" spans="1:5" s="224" customFormat="1">
      <c r="A697" s="1129"/>
      <c r="D697" s="1132"/>
      <c r="E697" s="1133"/>
    </row>
    <row r="698" spans="1:5" s="224" customFormat="1">
      <c r="A698" s="1129"/>
      <c r="D698" s="1132"/>
      <c r="E698" s="1133"/>
    </row>
    <row r="699" spans="1:5" s="224" customFormat="1">
      <c r="A699" s="1129"/>
      <c r="D699" s="1132"/>
      <c r="E699" s="1133"/>
    </row>
    <row r="700" spans="1:5" s="224" customFormat="1">
      <c r="A700" s="1129"/>
      <c r="D700" s="1132"/>
      <c r="E700" s="1133"/>
    </row>
    <row r="701" spans="1:5" s="224" customFormat="1">
      <c r="A701" s="1129"/>
      <c r="D701" s="1132"/>
      <c r="E701" s="1133"/>
    </row>
    <row r="702" spans="1:5" s="224" customFormat="1">
      <c r="A702" s="1129"/>
      <c r="D702" s="1132"/>
      <c r="E702" s="1133"/>
    </row>
    <row r="703" spans="1:5" s="224" customFormat="1">
      <c r="A703" s="1129"/>
      <c r="D703" s="1132"/>
      <c r="E703" s="1133"/>
    </row>
    <row r="704" spans="1:5" s="224" customFormat="1">
      <c r="A704" s="1129"/>
      <c r="D704" s="1132"/>
      <c r="E704" s="1133"/>
    </row>
    <row r="705" spans="1:5" s="224" customFormat="1">
      <c r="A705" s="1129"/>
      <c r="D705" s="1132"/>
      <c r="E705" s="1133"/>
    </row>
    <row r="706" spans="1:5" s="224" customFormat="1">
      <c r="A706" s="1129"/>
      <c r="D706" s="1132"/>
      <c r="E706" s="1133"/>
    </row>
    <row r="707" spans="1:5" s="224" customFormat="1">
      <c r="A707" s="1129"/>
      <c r="D707" s="1132"/>
      <c r="E707" s="1133"/>
    </row>
    <row r="708" spans="1:5" s="224" customFormat="1">
      <c r="A708" s="1129"/>
      <c r="D708" s="1132"/>
      <c r="E708" s="1133"/>
    </row>
    <row r="709" spans="1:5" s="224" customFormat="1">
      <c r="A709" s="1129"/>
      <c r="D709" s="1132"/>
      <c r="E709" s="1133"/>
    </row>
    <row r="710" spans="1:5" s="224" customFormat="1">
      <c r="A710" s="1129"/>
      <c r="D710" s="1132"/>
      <c r="E710" s="1133"/>
    </row>
    <row r="711" spans="1:5" s="224" customFormat="1">
      <c r="A711" s="1129"/>
      <c r="D711" s="1132"/>
      <c r="E711" s="1133"/>
    </row>
    <row r="712" spans="1:5" s="224" customFormat="1">
      <c r="A712" s="1129"/>
      <c r="D712" s="1132"/>
      <c r="E712" s="1133"/>
    </row>
    <row r="713" spans="1:5" s="224" customFormat="1">
      <c r="A713" s="1129"/>
      <c r="D713" s="1132"/>
      <c r="E713" s="1133"/>
    </row>
    <row r="714" spans="1:5" s="224" customFormat="1">
      <c r="A714" s="1129"/>
      <c r="D714" s="1132"/>
      <c r="E714" s="1133"/>
    </row>
    <row r="715" spans="1:5" s="224" customFormat="1">
      <c r="A715" s="1129"/>
      <c r="D715" s="1132"/>
      <c r="E715" s="1133"/>
    </row>
    <row r="716" spans="1:5" s="224" customFormat="1">
      <c r="A716" s="1129"/>
      <c r="D716" s="1132"/>
      <c r="E716" s="1133"/>
    </row>
    <row r="717" spans="1:5" s="224" customFormat="1">
      <c r="A717" s="1129"/>
      <c r="D717" s="1132"/>
      <c r="E717" s="1133"/>
    </row>
    <row r="718" spans="1:5" s="224" customFormat="1">
      <c r="A718" s="1129"/>
      <c r="D718" s="1132"/>
      <c r="E718" s="1133"/>
    </row>
    <row r="719" spans="1:5" s="224" customFormat="1">
      <c r="A719" s="1129"/>
      <c r="D719" s="1132"/>
      <c r="E719" s="1133"/>
    </row>
    <row r="720" spans="1:5" s="224" customFormat="1">
      <c r="A720" s="1129"/>
      <c r="D720" s="1132"/>
      <c r="E720" s="1133"/>
    </row>
    <row r="721" spans="1:5" s="224" customFormat="1">
      <c r="A721" s="1129"/>
      <c r="D721" s="1132"/>
      <c r="E721" s="1133"/>
    </row>
    <row r="722" spans="1:5" s="224" customFormat="1">
      <c r="A722" s="1129"/>
      <c r="D722" s="1132"/>
      <c r="E722" s="1133"/>
    </row>
    <row r="723" spans="1:5" s="224" customFormat="1">
      <c r="A723" s="1129"/>
      <c r="D723" s="1132"/>
      <c r="E723" s="1133"/>
    </row>
    <row r="724" spans="1:5" s="224" customFormat="1">
      <c r="A724" s="1129"/>
      <c r="D724" s="1132"/>
      <c r="E724" s="1133"/>
    </row>
    <row r="725" spans="1:5" s="224" customFormat="1">
      <c r="A725" s="1129"/>
      <c r="D725" s="1132"/>
      <c r="E725" s="1133"/>
    </row>
    <row r="726" spans="1:5" s="224" customFormat="1">
      <c r="A726" s="1129"/>
      <c r="D726" s="1132"/>
      <c r="E726" s="1133"/>
    </row>
    <row r="727" spans="1:5" s="224" customFormat="1">
      <c r="A727" s="1129"/>
      <c r="D727" s="1132"/>
      <c r="E727" s="1133"/>
    </row>
    <row r="728" spans="1:5" s="224" customFormat="1">
      <c r="A728" s="1129"/>
      <c r="D728" s="1132"/>
      <c r="E728" s="1133"/>
    </row>
    <row r="729" spans="1:5" s="224" customFormat="1">
      <c r="A729" s="1129"/>
      <c r="D729" s="1132"/>
      <c r="E729" s="1133"/>
    </row>
    <row r="730" spans="1:5" s="224" customFormat="1">
      <c r="A730" s="1129"/>
      <c r="D730" s="1132"/>
      <c r="E730" s="1133"/>
    </row>
    <row r="731" spans="1:5" s="224" customFormat="1">
      <c r="A731" s="1129"/>
      <c r="D731" s="1132"/>
      <c r="E731" s="1133"/>
    </row>
    <row r="732" spans="1:5" s="224" customFormat="1">
      <c r="A732" s="1129"/>
      <c r="D732" s="1132"/>
      <c r="E732" s="1133"/>
    </row>
    <row r="733" spans="1:5" s="224" customFormat="1">
      <c r="A733" s="1129"/>
      <c r="D733" s="1132"/>
      <c r="E733" s="1133"/>
    </row>
    <row r="734" spans="1:5" s="224" customFormat="1">
      <c r="A734" s="1129"/>
      <c r="D734" s="1132"/>
      <c r="E734" s="1133"/>
    </row>
    <row r="735" spans="1:5" s="224" customFormat="1">
      <c r="A735" s="1129"/>
      <c r="D735" s="1132"/>
      <c r="E735" s="1133"/>
    </row>
    <row r="736" spans="1:5" s="224" customFormat="1">
      <c r="A736" s="1129"/>
      <c r="D736" s="1132"/>
      <c r="E736" s="1133"/>
    </row>
    <row r="737" spans="1:5" s="224" customFormat="1">
      <c r="A737" s="1129"/>
      <c r="D737" s="1132"/>
      <c r="E737" s="1133"/>
    </row>
    <row r="738" spans="1:5" s="224" customFormat="1">
      <c r="A738" s="1129"/>
      <c r="D738" s="1132"/>
      <c r="E738" s="1133"/>
    </row>
    <row r="739" spans="1:5" s="224" customFormat="1">
      <c r="A739" s="1129"/>
      <c r="D739" s="1132"/>
      <c r="E739" s="1133"/>
    </row>
    <row r="740" spans="1:5" s="224" customFormat="1">
      <c r="A740" s="1129"/>
      <c r="D740" s="1132"/>
      <c r="E740" s="1133"/>
    </row>
    <row r="741" spans="1:5" s="224" customFormat="1">
      <c r="A741" s="1129"/>
      <c r="D741" s="1132"/>
      <c r="E741" s="1133"/>
    </row>
    <row r="742" spans="1:5" s="224" customFormat="1">
      <c r="A742" s="1129"/>
      <c r="D742" s="1132"/>
      <c r="E742" s="1133"/>
    </row>
    <row r="743" spans="1:5" s="224" customFormat="1">
      <c r="A743" s="1129"/>
      <c r="D743" s="1132"/>
      <c r="E743" s="1133"/>
    </row>
    <row r="744" spans="1:5" s="224" customFormat="1">
      <c r="A744" s="1129"/>
      <c r="D744" s="1132"/>
      <c r="E744" s="1133"/>
    </row>
    <row r="745" spans="1:5" s="224" customFormat="1">
      <c r="A745" s="1129"/>
      <c r="D745" s="1132"/>
      <c r="E745" s="1133"/>
    </row>
    <row r="746" spans="1:5" s="224" customFormat="1">
      <c r="A746" s="1129"/>
      <c r="D746" s="1132"/>
      <c r="E746" s="1133"/>
    </row>
    <row r="747" spans="1:5" s="224" customFormat="1">
      <c r="A747" s="1129"/>
      <c r="D747" s="1132"/>
      <c r="E747" s="1133"/>
    </row>
    <row r="748" spans="1:5" s="224" customFormat="1">
      <c r="A748" s="1129"/>
      <c r="D748" s="1132"/>
      <c r="E748" s="1133"/>
    </row>
    <row r="749" spans="1:5" s="224" customFormat="1">
      <c r="A749" s="1129"/>
      <c r="D749" s="1132"/>
      <c r="E749" s="1133"/>
    </row>
    <row r="750" spans="1:5" s="224" customFormat="1">
      <c r="A750" s="1129"/>
      <c r="D750" s="1132"/>
      <c r="E750" s="1133"/>
    </row>
    <row r="751" spans="1:5" s="224" customFormat="1">
      <c r="A751" s="1129"/>
      <c r="D751" s="1132"/>
      <c r="E751" s="1133"/>
    </row>
    <row r="752" spans="1:5" s="224" customFormat="1">
      <c r="A752" s="1129"/>
      <c r="D752" s="1132"/>
      <c r="E752" s="1133"/>
    </row>
    <row r="753" spans="1:5" s="224" customFormat="1">
      <c r="A753" s="1129"/>
      <c r="D753" s="1132"/>
      <c r="E753" s="1133"/>
    </row>
    <row r="754" spans="1:5" s="224" customFormat="1">
      <c r="A754" s="1129"/>
      <c r="D754" s="1132"/>
      <c r="E754" s="1133"/>
    </row>
    <row r="755" spans="1:5" s="224" customFormat="1">
      <c r="A755" s="1129"/>
      <c r="D755" s="1132"/>
      <c r="E755" s="1133"/>
    </row>
    <row r="756" spans="1:5" s="224" customFormat="1">
      <c r="A756" s="1129"/>
      <c r="D756" s="1132"/>
      <c r="E756" s="1133"/>
    </row>
    <row r="757" spans="1:5" s="224" customFormat="1">
      <c r="A757" s="1129"/>
      <c r="D757" s="1132"/>
      <c r="E757" s="1133"/>
    </row>
    <row r="758" spans="1:5" s="224" customFormat="1">
      <c r="A758" s="1129"/>
      <c r="D758" s="1132"/>
      <c r="E758" s="1133"/>
    </row>
    <row r="759" spans="1:5" s="224" customFormat="1">
      <c r="A759" s="1129"/>
      <c r="D759" s="1132"/>
      <c r="E759" s="1133"/>
    </row>
    <row r="760" spans="1:5" s="224" customFormat="1">
      <c r="A760" s="1129"/>
      <c r="D760" s="1132"/>
      <c r="E760" s="1133"/>
    </row>
    <row r="761" spans="1:5" s="224" customFormat="1">
      <c r="A761" s="1129"/>
      <c r="D761" s="1132"/>
      <c r="E761" s="1133"/>
    </row>
    <row r="762" spans="1:5" s="224" customFormat="1">
      <c r="A762" s="1129"/>
      <c r="D762" s="1132"/>
      <c r="E762" s="1133"/>
    </row>
    <row r="763" spans="1:5" s="224" customFormat="1">
      <c r="A763" s="1129"/>
      <c r="D763" s="1132"/>
      <c r="E763" s="1133"/>
    </row>
    <row r="764" spans="1:5" s="224" customFormat="1">
      <c r="A764" s="1129"/>
      <c r="D764" s="1132"/>
      <c r="E764" s="1133"/>
    </row>
    <row r="765" spans="1:5" s="224" customFormat="1">
      <c r="A765" s="1129"/>
      <c r="D765" s="1132"/>
      <c r="E765" s="1133"/>
    </row>
    <row r="766" spans="1:5" s="224" customFormat="1">
      <c r="A766" s="1129"/>
      <c r="D766" s="1132"/>
      <c r="E766" s="1133"/>
    </row>
    <row r="767" spans="1:5" s="224" customFormat="1">
      <c r="A767" s="1129"/>
      <c r="D767" s="1132"/>
      <c r="E767" s="1133"/>
    </row>
    <row r="768" spans="1:5" s="224" customFormat="1">
      <c r="A768" s="1129"/>
      <c r="D768" s="1132"/>
      <c r="E768" s="1133"/>
    </row>
    <row r="769" spans="1:5" s="224" customFormat="1">
      <c r="A769" s="1129"/>
      <c r="D769" s="1132"/>
      <c r="E769" s="1133"/>
    </row>
    <row r="770" spans="1:5" s="224" customFormat="1">
      <c r="A770" s="1129"/>
      <c r="D770" s="1132"/>
      <c r="E770" s="1133"/>
    </row>
    <row r="771" spans="1:5" s="224" customFormat="1">
      <c r="A771" s="1129"/>
      <c r="D771" s="1132"/>
      <c r="E771" s="1133"/>
    </row>
    <row r="772" spans="1:5" s="224" customFormat="1">
      <c r="A772" s="1129"/>
      <c r="D772" s="1132"/>
      <c r="E772" s="1133"/>
    </row>
    <row r="773" spans="1:5" s="224" customFormat="1">
      <c r="A773" s="1129"/>
      <c r="D773" s="1132"/>
      <c r="E773" s="1133"/>
    </row>
    <row r="774" spans="1:5" s="224" customFormat="1">
      <c r="A774" s="1129"/>
      <c r="D774" s="1132"/>
      <c r="E774" s="1133"/>
    </row>
    <row r="775" spans="1:5" s="224" customFormat="1">
      <c r="A775" s="1129"/>
      <c r="D775" s="1132"/>
      <c r="E775" s="1133"/>
    </row>
    <row r="776" spans="1:5" s="224" customFormat="1">
      <c r="A776" s="1129"/>
      <c r="D776" s="1132"/>
      <c r="E776" s="1133"/>
    </row>
    <row r="777" spans="1:5" s="224" customFormat="1">
      <c r="A777" s="1129"/>
      <c r="D777" s="1132"/>
      <c r="E777" s="1133"/>
    </row>
    <row r="778" spans="1:5" s="224" customFormat="1">
      <c r="A778" s="1129"/>
      <c r="D778" s="1132"/>
      <c r="E778" s="1133"/>
    </row>
    <row r="779" spans="1:5" s="224" customFormat="1">
      <c r="A779" s="1129"/>
      <c r="D779" s="1132"/>
      <c r="E779" s="1133"/>
    </row>
    <row r="780" spans="1:5" s="224" customFormat="1">
      <c r="A780" s="1129"/>
      <c r="D780" s="1132"/>
      <c r="E780" s="1133"/>
    </row>
    <row r="781" spans="1:5" s="224" customFormat="1">
      <c r="A781" s="1129"/>
      <c r="D781" s="1132"/>
      <c r="E781" s="1133"/>
    </row>
    <row r="782" spans="1:5" s="224" customFormat="1">
      <c r="A782" s="1129"/>
      <c r="D782" s="1132"/>
      <c r="E782" s="1133"/>
    </row>
    <row r="783" spans="1:5" s="224" customFormat="1">
      <c r="A783" s="1129"/>
      <c r="D783" s="1132"/>
      <c r="E783" s="1133"/>
    </row>
    <row r="784" spans="1:5" s="224" customFormat="1">
      <c r="A784" s="1129"/>
      <c r="D784" s="1132"/>
      <c r="E784" s="1133"/>
    </row>
    <row r="785" spans="1:5" s="224" customFormat="1">
      <c r="A785" s="1129"/>
      <c r="D785" s="1132"/>
      <c r="E785" s="1133"/>
    </row>
    <row r="786" spans="1:5" s="224" customFormat="1">
      <c r="A786" s="1129"/>
      <c r="D786" s="1132"/>
      <c r="E786" s="1133"/>
    </row>
    <row r="787" spans="1:5" s="224" customFormat="1">
      <c r="A787" s="1129"/>
      <c r="D787" s="1132"/>
      <c r="E787" s="1133"/>
    </row>
    <row r="788" spans="1:5" s="224" customFormat="1">
      <c r="A788" s="1129"/>
      <c r="D788" s="1132"/>
      <c r="E788" s="1133"/>
    </row>
    <row r="789" spans="1:5" s="224" customFormat="1">
      <c r="A789" s="1129"/>
      <c r="D789" s="1132"/>
      <c r="E789" s="1133"/>
    </row>
    <row r="790" spans="1:5" s="224" customFormat="1">
      <c r="A790" s="1129"/>
      <c r="D790" s="1132"/>
      <c r="E790" s="1133"/>
    </row>
    <row r="791" spans="1:5" s="224" customFormat="1">
      <c r="A791" s="1129"/>
      <c r="D791" s="1132"/>
      <c r="E791" s="1133"/>
    </row>
    <row r="792" spans="1:5" s="224" customFormat="1">
      <c r="A792" s="1129"/>
      <c r="D792" s="1132"/>
      <c r="E792" s="1133"/>
    </row>
    <row r="793" spans="1:5" s="224" customFormat="1">
      <c r="A793" s="1129"/>
      <c r="D793" s="1132"/>
      <c r="E793" s="1133"/>
    </row>
    <row r="794" spans="1:5" s="224" customFormat="1">
      <c r="A794" s="1129"/>
      <c r="D794" s="1132"/>
      <c r="E794" s="1133"/>
    </row>
    <row r="795" spans="1:5" s="224" customFormat="1">
      <c r="A795" s="1129"/>
      <c r="D795" s="1132"/>
      <c r="E795" s="1133"/>
    </row>
    <row r="796" spans="1:5" s="224" customFormat="1">
      <c r="A796" s="1129"/>
      <c r="D796" s="1132"/>
      <c r="E796" s="1133"/>
    </row>
    <row r="797" spans="1:5" s="224" customFormat="1">
      <c r="A797" s="1129"/>
      <c r="D797" s="1132"/>
      <c r="E797" s="1133"/>
    </row>
    <row r="798" spans="1:5" s="224" customFormat="1">
      <c r="A798" s="1129"/>
      <c r="D798" s="1132"/>
      <c r="E798" s="1133"/>
    </row>
    <row r="799" spans="1:5" s="224" customFormat="1">
      <c r="A799" s="1129"/>
      <c r="D799" s="1132"/>
      <c r="E799" s="1133"/>
    </row>
    <row r="800" spans="1:5" s="224" customFormat="1">
      <c r="A800" s="1129"/>
      <c r="D800" s="1132"/>
      <c r="E800" s="1133"/>
    </row>
    <row r="801" spans="1:5" s="224" customFormat="1">
      <c r="A801" s="1129"/>
      <c r="D801" s="1132"/>
      <c r="E801" s="1133"/>
    </row>
    <row r="802" spans="1:5" s="224" customFormat="1">
      <c r="A802" s="1129"/>
      <c r="D802" s="1132"/>
      <c r="E802" s="1133"/>
    </row>
    <row r="803" spans="1:5" s="224" customFormat="1">
      <c r="A803" s="1129"/>
      <c r="D803" s="1132"/>
      <c r="E803" s="1133"/>
    </row>
    <row r="804" spans="1:5" s="224" customFormat="1">
      <c r="A804" s="1129"/>
      <c r="D804" s="1132"/>
      <c r="E804" s="1133"/>
    </row>
    <row r="805" spans="1:5" s="224" customFormat="1">
      <c r="A805" s="1129"/>
      <c r="D805" s="1132"/>
      <c r="E805" s="1133"/>
    </row>
    <row r="806" spans="1:5" s="224" customFormat="1">
      <c r="A806" s="1129"/>
      <c r="D806" s="1132"/>
      <c r="E806" s="1133"/>
    </row>
    <row r="807" spans="1:5" s="224" customFormat="1">
      <c r="A807" s="1129"/>
      <c r="D807" s="1132"/>
      <c r="E807" s="1133"/>
    </row>
    <row r="808" spans="1:5" s="224" customFormat="1">
      <c r="A808" s="1129"/>
      <c r="D808" s="1132"/>
      <c r="E808" s="1133"/>
    </row>
    <row r="809" spans="1:5" s="224" customFormat="1">
      <c r="A809" s="1129"/>
      <c r="D809" s="1132"/>
      <c r="E809" s="1133"/>
    </row>
    <row r="810" spans="1:5" s="224" customFormat="1">
      <c r="A810" s="1129"/>
      <c r="D810" s="1132"/>
      <c r="E810" s="1133"/>
    </row>
    <row r="811" spans="1:5" s="224" customFormat="1">
      <c r="A811" s="1129"/>
      <c r="D811" s="1132"/>
      <c r="E811" s="1133"/>
    </row>
    <row r="812" spans="1:5" s="224" customFormat="1">
      <c r="A812" s="1129"/>
      <c r="D812" s="1132"/>
      <c r="E812" s="1133"/>
    </row>
    <row r="813" spans="1:5" s="224" customFormat="1">
      <c r="A813" s="1129"/>
      <c r="D813" s="1132"/>
      <c r="E813" s="1133"/>
    </row>
    <row r="814" spans="1:5" s="224" customFormat="1">
      <c r="A814" s="1129"/>
      <c r="D814" s="1132"/>
      <c r="E814" s="1133"/>
    </row>
    <row r="815" spans="1:5" s="224" customFormat="1">
      <c r="A815" s="1129"/>
      <c r="D815" s="1132"/>
      <c r="E815" s="1133"/>
    </row>
    <row r="816" spans="1:5" s="224" customFormat="1">
      <c r="A816" s="1129"/>
      <c r="D816" s="1132"/>
      <c r="E816" s="1133"/>
    </row>
    <row r="817" spans="1:5" s="224" customFormat="1">
      <c r="A817" s="1129"/>
      <c r="D817" s="1132"/>
      <c r="E817" s="1133"/>
    </row>
    <row r="818" spans="1:5" s="224" customFormat="1">
      <c r="A818" s="1129"/>
      <c r="D818" s="1132"/>
      <c r="E818" s="1133"/>
    </row>
    <row r="819" spans="1:5" s="224" customFormat="1">
      <c r="A819" s="1129"/>
      <c r="D819" s="1132"/>
      <c r="E819" s="1133"/>
    </row>
    <row r="820" spans="1:5" s="224" customFormat="1">
      <c r="A820" s="1129"/>
      <c r="D820" s="1132"/>
      <c r="E820" s="1133"/>
    </row>
    <row r="821" spans="1:5" s="224" customFormat="1">
      <c r="A821" s="1129"/>
      <c r="D821" s="1132"/>
      <c r="E821" s="1133"/>
    </row>
    <row r="822" spans="1:5" s="224" customFormat="1">
      <c r="A822" s="1129"/>
      <c r="D822" s="1132"/>
      <c r="E822" s="1133"/>
    </row>
    <row r="823" spans="1:5" s="224" customFormat="1">
      <c r="A823" s="1129"/>
      <c r="D823" s="1132"/>
      <c r="E823" s="1133"/>
    </row>
    <row r="824" spans="1:5" s="224" customFormat="1">
      <c r="A824" s="1129"/>
      <c r="D824" s="1132"/>
      <c r="E824" s="1133"/>
    </row>
    <row r="825" spans="1:5" s="224" customFormat="1">
      <c r="A825" s="1129"/>
      <c r="D825" s="1132"/>
      <c r="E825" s="1133"/>
    </row>
    <row r="826" spans="1:5" s="224" customFormat="1">
      <c r="A826" s="1129"/>
      <c r="D826" s="1132"/>
      <c r="E826" s="1133"/>
    </row>
    <row r="827" spans="1:5" s="224" customFormat="1">
      <c r="A827" s="1129"/>
      <c r="D827" s="1132"/>
      <c r="E827" s="1133"/>
    </row>
    <row r="828" spans="1:5" s="224" customFormat="1">
      <c r="A828" s="1129"/>
      <c r="D828" s="1132"/>
      <c r="E828" s="1133"/>
    </row>
    <row r="829" spans="1:5" s="224" customFormat="1">
      <c r="A829" s="1129"/>
      <c r="D829" s="1132"/>
      <c r="E829" s="1133"/>
    </row>
    <row r="830" spans="1:5" s="224" customFormat="1">
      <c r="A830" s="1129"/>
      <c r="D830" s="1132"/>
      <c r="E830" s="1133"/>
    </row>
    <row r="831" spans="1:5" s="224" customFormat="1">
      <c r="A831" s="1129"/>
      <c r="D831" s="1132"/>
      <c r="E831" s="1133"/>
    </row>
    <row r="832" spans="1:5" s="224" customFormat="1">
      <c r="A832" s="1129"/>
      <c r="D832" s="1132"/>
      <c r="E832" s="1133"/>
    </row>
    <row r="833" spans="1:5" s="224" customFormat="1">
      <c r="A833" s="1129"/>
      <c r="D833" s="1132"/>
      <c r="E833" s="1133"/>
    </row>
    <row r="834" spans="1:5" s="224" customFormat="1">
      <c r="A834" s="1129"/>
      <c r="D834" s="1132"/>
      <c r="E834" s="1133"/>
    </row>
    <row r="835" spans="1:5" s="224" customFormat="1">
      <c r="A835" s="1129"/>
      <c r="D835" s="1132"/>
      <c r="E835" s="1133"/>
    </row>
    <row r="836" spans="1:5" s="224" customFormat="1">
      <c r="A836" s="1129"/>
      <c r="D836" s="1132"/>
      <c r="E836" s="1133"/>
    </row>
    <row r="837" spans="1:5" s="224" customFormat="1">
      <c r="A837" s="1129"/>
      <c r="D837" s="1132"/>
      <c r="E837" s="1133"/>
    </row>
    <row r="838" spans="1:5" s="224" customFormat="1">
      <c r="A838" s="1129"/>
      <c r="D838" s="1132"/>
      <c r="E838" s="1133"/>
    </row>
    <row r="839" spans="1:5" s="224" customFormat="1">
      <c r="A839" s="1129"/>
      <c r="D839" s="1132"/>
      <c r="E839" s="1133"/>
    </row>
    <row r="840" spans="1:5" s="224" customFormat="1">
      <c r="A840" s="1129"/>
      <c r="D840" s="1132"/>
      <c r="E840" s="1133"/>
    </row>
    <row r="841" spans="1:5" s="224" customFormat="1">
      <c r="A841" s="1129"/>
      <c r="D841" s="1132"/>
      <c r="E841" s="1133"/>
    </row>
    <row r="842" spans="1:5" s="224" customFormat="1">
      <c r="A842" s="1129"/>
      <c r="D842" s="1132"/>
      <c r="E842" s="1133"/>
    </row>
    <row r="843" spans="1:5" s="224" customFormat="1">
      <c r="A843" s="1129"/>
      <c r="D843" s="1132"/>
      <c r="E843" s="1133"/>
    </row>
    <row r="844" spans="1:5" s="224" customFormat="1">
      <c r="A844" s="1129"/>
      <c r="D844" s="1132"/>
      <c r="E844" s="1133"/>
    </row>
    <row r="845" spans="1:5" s="224" customFormat="1">
      <c r="A845" s="1129"/>
      <c r="D845" s="1132"/>
      <c r="E845" s="1133"/>
    </row>
    <row r="846" spans="1:5" s="224" customFormat="1">
      <c r="A846" s="1129"/>
      <c r="D846" s="1132"/>
      <c r="E846" s="1133"/>
    </row>
    <row r="847" spans="1:5" s="224" customFormat="1">
      <c r="A847" s="1129"/>
      <c r="D847" s="1132"/>
      <c r="E847" s="1133"/>
    </row>
    <row r="848" spans="1:5" s="224" customFormat="1">
      <c r="A848" s="1129"/>
      <c r="D848" s="1132"/>
      <c r="E848" s="1133"/>
    </row>
    <row r="849" spans="1:5" s="224" customFormat="1">
      <c r="A849" s="1129"/>
      <c r="D849" s="1132"/>
      <c r="E849" s="1133"/>
    </row>
    <row r="850" spans="1:5" s="224" customFormat="1">
      <c r="A850" s="1129"/>
      <c r="D850" s="1132"/>
      <c r="E850" s="1133"/>
    </row>
    <row r="851" spans="1:5" s="224" customFormat="1">
      <c r="A851" s="1129"/>
      <c r="D851" s="1132"/>
      <c r="E851" s="1133"/>
    </row>
    <row r="852" spans="1:5" s="224" customFormat="1">
      <c r="A852" s="1129"/>
      <c r="D852" s="1132"/>
      <c r="E852" s="1133"/>
    </row>
    <row r="853" spans="1:5" s="224" customFormat="1">
      <c r="A853" s="1129"/>
      <c r="D853" s="1132"/>
      <c r="E853" s="1133"/>
    </row>
    <row r="854" spans="1:5" s="224" customFormat="1">
      <c r="A854" s="1129"/>
      <c r="D854" s="1132"/>
      <c r="E854" s="1133"/>
    </row>
    <row r="855" spans="1:5" s="224" customFormat="1">
      <c r="A855" s="1129"/>
      <c r="D855" s="1132"/>
      <c r="E855" s="1133"/>
    </row>
    <row r="856" spans="1:5" s="224" customFormat="1">
      <c r="A856" s="1129"/>
      <c r="D856" s="1132"/>
      <c r="E856" s="1133"/>
    </row>
    <row r="857" spans="1:5" s="224" customFormat="1">
      <c r="A857" s="1129"/>
      <c r="D857" s="1132"/>
      <c r="E857" s="1133"/>
    </row>
    <row r="858" spans="1:5" s="224" customFormat="1">
      <c r="A858" s="1129"/>
      <c r="D858" s="1132"/>
      <c r="E858" s="1133"/>
    </row>
    <row r="859" spans="1:5" s="224" customFormat="1">
      <c r="A859" s="1129"/>
      <c r="D859" s="1132"/>
      <c r="E859" s="1133"/>
    </row>
    <row r="860" spans="1:5" s="224" customFormat="1">
      <c r="A860" s="1129"/>
      <c r="D860" s="1132"/>
      <c r="E860" s="1133"/>
    </row>
    <row r="861" spans="1:5" s="224" customFormat="1">
      <c r="A861" s="1129"/>
      <c r="D861" s="1132"/>
      <c r="E861" s="1133"/>
    </row>
    <row r="862" spans="1:5" s="224" customFormat="1">
      <c r="A862" s="1129"/>
      <c r="D862" s="1132"/>
      <c r="E862" s="1133"/>
    </row>
    <row r="863" spans="1:5" s="224" customFormat="1">
      <c r="A863" s="1129"/>
      <c r="D863" s="1132"/>
      <c r="E863" s="1133"/>
    </row>
    <row r="864" spans="1:5" s="224" customFormat="1">
      <c r="A864" s="1129"/>
      <c r="D864" s="1132"/>
      <c r="E864" s="1133"/>
    </row>
    <row r="865" spans="1:5" s="224" customFormat="1">
      <c r="A865" s="1129"/>
      <c r="D865" s="1132"/>
      <c r="E865" s="1133"/>
    </row>
    <row r="866" spans="1:5" s="224" customFormat="1">
      <c r="A866" s="1129"/>
      <c r="D866" s="1132"/>
      <c r="E866" s="1133"/>
    </row>
    <row r="867" spans="1:5" s="224" customFormat="1">
      <c r="A867" s="1129"/>
      <c r="D867" s="1132"/>
      <c r="E867" s="1133"/>
    </row>
    <row r="868" spans="1:5" s="224" customFormat="1">
      <c r="A868" s="1129"/>
      <c r="D868" s="1132"/>
      <c r="E868" s="1133"/>
    </row>
    <row r="869" spans="1:5" s="224" customFormat="1">
      <c r="A869" s="1129"/>
      <c r="D869" s="1132"/>
      <c r="E869" s="1133"/>
    </row>
    <row r="870" spans="1:5" s="224" customFormat="1">
      <c r="A870" s="1129"/>
      <c r="D870" s="1132"/>
      <c r="E870" s="1133"/>
    </row>
    <row r="871" spans="1:5" s="224" customFormat="1">
      <c r="A871" s="1129"/>
      <c r="D871" s="1132"/>
      <c r="E871" s="1133"/>
    </row>
    <row r="872" spans="1:5" s="224" customFormat="1">
      <c r="A872" s="1129"/>
      <c r="D872" s="1132"/>
      <c r="E872" s="1133"/>
    </row>
    <row r="873" spans="1:5" s="224" customFormat="1">
      <c r="A873" s="1129"/>
      <c r="D873" s="1132"/>
      <c r="E873" s="1133"/>
    </row>
    <row r="874" spans="1:5" s="224" customFormat="1">
      <c r="A874" s="1129"/>
      <c r="D874" s="1132"/>
      <c r="E874" s="1133"/>
    </row>
    <row r="875" spans="1:5" s="224" customFormat="1">
      <c r="A875" s="1129"/>
      <c r="D875" s="1132"/>
      <c r="E875" s="1133"/>
    </row>
    <row r="876" spans="1:5" s="224" customFormat="1">
      <c r="A876" s="1129"/>
      <c r="D876" s="1132"/>
      <c r="E876" s="1133"/>
    </row>
    <row r="877" spans="1:5" s="224" customFormat="1">
      <c r="A877" s="1129"/>
      <c r="D877" s="1132"/>
      <c r="E877" s="1133"/>
    </row>
    <row r="878" spans="1:5" s="224" customFormat="1">
      <c r="A878" s="1129"/>
      <c r="D878" s="1132"/>
      <c r="E878" s="1133"/>
    </row>
    <row r="879" spans="1:5" s="224" customFormat="1">
      <c r="A879" s="1129"/>
      <c r="D879" s="1132"/>
      <c r="E879" s="1133"/>
    </row>
    <row r="880" spans="1:5" s="224" customFormat="1">
      <c r="A880" s="1129"/>
      <c r="D880" s="1132"/>
      <c r="E880" s="1133"/>
    </row>
    <row r="881" spans="1:5" s="224" customFormat="1">
      <c r="A881" s="1129"/>
      <c r="D881" s="1132"/>
      <c r="E881" s="1133"/>
    </row>
    <row r="882" spans="1:5" s="224" customFormat="1">
      <c r="A882" s="1129"/>
      <c r="D882" s="1132"/>
      <c r="E882" s="1133"/>
    </row>
    <row r="883" spans="1:5" s="224" customFormat="1">
      <c r="A883" s="1129"/>
      <c r="D883" s="1132"/>
      <c r="E883" s="1133"/>
    </row>
    <row r="884" spans="1:5" s="224" customFormat="1">
      <c r="A884" s="1129"/>
      <c r="D884" s="1132"/>
      <c r="E884" s="1133"/>
    </row>
    <row r="885" spans="1:5" s="224" customFormat="1">
      <c r="A885" s="1129"/>
      <c r="D885" s="1132"/>
      <c r="E885" s="1133"/>
    </row>
    <row r="886" spans="1:5" s="224" customFormat="1">
      <c r="A886" s="1129"/>
      <c r="D886" s="1132"/>
      <c r="E886" s="1133"/>
    </row>
    <row r="887" spans="1:5" s="224" customFormat="1">
      <c r="A887" s="1129"/>
      <c r="D887" s="1132"/>
      <c r="E887" s="1133"/>
    </row>
    <row r="888" spans="1:5" s="224" customFormat="1">
      <c r="A888" s="1129"/>
      <c r="D888" s="1132"/>
      <c r="E888" s="1133"/>
    </row>
    <row r="889" spans="1:5" s="224" customFormat="1">
      <c r="A889" s="1129"/>
      <c r="D889" s="1132"/>
      <c r="E889" s="1133"/>
    </row>
    <row r="890" spans="1:5" s="224" customFormat="1">
      <c r="A890" s="1129"/>
      <c r="D890" s="1132"/>
      <c r="E890" s="1133"/>
    </row>
    <row r="891" spans="1:5" s="224" customFormat="1">
      <c r="A891" s="1129"/>
      <c r="D891" s="1132"/>
      <c r="E891" s="1133"/>
    </row>
    <row r="892" spans="1:5" s="224" customFormat="1">
      <c r="A892" s="1129"/>
      <c r="D892" s="1132"/>
      <c r="E892" s="1133"/>
    </row>
    <row r="893" spans="1:5" s="224" customFormat="1">
      <c r="A893" s="1129"/>
      <c r="D893" s="1132"/>
      <c r="E893" s="1133"/>
    </row>
    <row r="894" spans="1:5" s="224" customFormat="1">
      <c r="A894" s="1129"/>
      <c r="D894" s="1132"/>
      <c r="E894" s="1133"/>
    </row>
    <row r="895" spans="1:5" s="224" customFormat="1">
      <c r="A895" s="1129"/>
      <c r="D895" s="1132"/>
      <c r="E895" s="1133"/>
    </row>
    <row r="896" spans="1:5" s="224" customFormat="1">
      <c r="A896" s="1129"/>
      <c r="D896" s="1132"/>
      <c r="E896" s="1133"/>
    </row>
    <row r="897" spans="1:5" s="224" customFormat="1">
      <c r="A897" s="1129"/>
      <c r="D897" s="1132"/>
      <c r="E897" s="1133"/>
    </row>
    <row r="898" spans="1:5" s="224" customFormat="1">
      <c r="A898" s="1129"/>
      <c r="D898" s="1132"/>
      <c r="E898" s="1133"/>
    </row>
    <row r="899" spans="1:5" s="224" customFormat="1">
      <c r="A899" s="1129"/>
      <c r="D899" s="1132"/>
      <c r="E899" s="1133"/>
    </row>
    <row r="900" spans="1:5" s="224" customFormat="1">
      <c r="A900" s="1129"/>
      <c r="D900" s="1132"/>
      <c r="E900" s="1133"/>
    </row>
    <row r="901" spans="1:5" s="224" customFormat="1">
      <c r="A901" s="1129"/>
      <c r="D901" s="1132"/>
      <c r="E901" s="1133"/>
    </row>
    <row r="902" spans="1:5" s="224" customFormat="1">
      <c r="A902" s="1129"/>
      <c r="D902" s="1132"/>
      <c r="E902" s="1133"/>
    </row>
    <row r="903" spans="1:5" s="224" customFormat="1">
      <c r="A903" s="1129"/>
      <c r="D903" s="1132"/>
      <c r="E903" s="1133"/>
    </row>
    <row r="904" spans="1:5" s="224" customFormat="1">
      <c r="A904" s="1129"/>
      <c r="D904" s="1132"/>
      <c r="E904" s="1133"/>
    </row>
    <row r="905" spans="1:5" s="224" customFormat="1">
      <c r="A905" s="1129"/>
      <c r="D905" s="1132"/>
      <c r="E905" s="1133"/>
    </row>
    <row r="906" spans="1:5" s="224" customFormat="1">
      <c r="A906" s="1129"/>
      <c r="D906" s="1132"/>
      <c r="E906" s="1133"/>
    </row>
    <row r="907" spans="1:5" s="224" customFormat="1">
      <c r="A907" s="1129"/>
      <c r="D907" s="1132"/>
      <c r="E907" s="1133"/>
    </row>
    <row r="908" spans="1:5" s="224" customFormat="1">
      <c r="A908" s="1129"/>
      <c r="D908" s="1132"/>
      <c r="E908" s="1133"/>
    </row>
    <row r="909" spans="1:5" s="224" customFormat="1">
      <c r="A909" s="1129"/>
      <c r="D909" s="1132"/>
      <c r="E909" s="1133"/>
    </row>
    <row r="910" spans="1:5" s="224" customFormat="1">
      <c r="A910" s="1129"/>
      <c r="D910" s="1132"/>
      <c r="E910" s="1133"/>
    </row>
    <row r="911" spans="1:5" s="224" customFormat="1">
      <c r="A911" s="1129"/>
      <c r="D911" s="1132"/>
      <c r="E911" s="1133"/>
    </row>
    <row r="912" spans="1:5" s="224" customFormat="1">
      <c r="A912" s="1129"/>
      <c r="D912" s="1132"/>
      <c r="E912" s="1133"/>
    </row>
    <row r="913" spans="1:5" s="224" customFormat="1">
      <c r="A913" s="1129"/>
      <c r="D913" s="1132"/>
      <c r="E913" s="1133"/>
    </row>
    <row r="914" spans="1:5" s="224" customFormat="1">
      <c r="A914" s="1129"/>
      <c r="D914" s="1132"/>
      <c r="E914" s="1133"/>
    </row>
    <row r="915" spans="1:5" s="224" customFormat="1">
      <c r="A915" s="1129"/>
      <c r="D915" s="1132"/>
      <c r="E915" s="1133"/>
    </row>
    <row r="916" spans="1:5" s="224" customFormat="1">
      <c r="A916" s="1129"/>
      <c r="D916" s="1132"/>
      <c r="E916" s="1133"/>
    </row>
    <row r="917" spans="1:5" s="224" customFormat="1">
      <c r="A917" s="1129"/>
      <c r="D917" s="1132"/>
      <c r="E917" s="1133"/>
    </row>
    <row r="918" spans="1:5" s="224" customFormat="1">
      <c r="A918" s="1129"/>
      <c r="D918" s="1132"/>
      <c r="E918" s="1133"/>
    </row>
    <row r="919" spans="1:5" s="224" customFormat="1">
      <c r="A919" s="1129"/>
      <c r="D919" s="1132"/>
      <c r="E919" s="1133"/>
    </row>
    <row r="920" spans="1:5" s="224" customFormat="1">
      <c r="A920" s="1129"/>
      <c r="D920" s="1132"/>
      <c r="E920" s="1133"/>
    </row>
    <row r="921" spans="1:5" s="224" customFormat="1">
      <c r="A921" s="1129"/>
      <c r="D921" s="1132"/>
      <c r="E921" s="1133"/>
    </row>
    <row r="922" spans="1:5" s="224" customFormat="1">
      <c r="A922" s="1129"/>
      <c r="D922" s="1132"/>
      <c r="E922" s="1133"/>
    </row>
    <row r="923" spans="1:5" s="224" customFormat="1">
      <c r="A923" s="1129"/>
      <c r="D923" s="1132"/>
      <c r="E923" s="1133"/>
    </row>
    <row r="924" spans="1:5" s="224" customFormat="1">
      <c r="A924" s="1129"/>
      <c r="D924" s="1132"/>
      <c r="E924" s="1133"/>
    </row>
    <row r="925" spans="1:5" s="224" customFormat="1">
      <c r="A925" s="1129"/>
      <c r="D925" s="1132"/>
      <c r="E925" s="1133"/>
    </row>
    <row r="926" spans="1:5" s="224" customFormat="1">
      <c r="A926" s="1129"/>
      <c r="D926" s="1132"/>
      <c r="E926" s="1133"/>
    </row>
    <row r="927" spans="1:5" s="224" customFormat="1">
      <c r="A927" s="1129"/>
      <c r="D927" s="1132"/>
      <c r="E927" s="1133"/>
    </row>
    <row r="928" spans="1:5" s="224" customFormat="1">
      <c r="A928" s="1129"/>
      <c r="D928" s="1132"/>
      <c r="E928" s="1133"/>
    </row>
    <row r="929" spans="1:5" s="224" customFormat="1">
      <c r="A929" s="1129"/>
      <c r="D929" s="1132"/>
      <c r="E929" s="1133"/>
    </row>
    <row r="930" spans="1:5" s="224" customFormat="1">
      <c r="A930" s="1129"/>
      <c r="D930" s="1132"/>
      <c r="E930" s="1133"/>
    </row>
    <row r="931" spans="1:5" s="224" customFormat="1">
      <c r="A931" s="1129"/>
      <c r="D931" s="1132"/>
      <c r="E931" s="1133"/>
    </row>
    <row r="932" spans="1:5" s="224" customFormat="1">
      <c r="A932" s="1129"/>
      <c r="D932" s="1132"/>
      <c r="E932" s="1133"/>
    </row>
    <row r="933" spans="1:5" s="224" customFormat="1">
      <c r="A933" s="1129"/>
      <c r="D933" s="1132"/>
      <c r="E933" s="1133"/>
    </row>
    <row r="934" spans="1:5" s="224" customFormat="1">
      <c r="A934" s="1129"/>
      <c r="D934" s="1132"/>
      <c r="E934" s="1133"/>
    </row>
    <row r="935" spans="1:5" s="224" customFormat="1">
      <c r="A935" s="1129"/>
      <c r="D935" s="1132"/>
      <c r="E935" s="1133"/>
    </row>
    <row r="936" spans="1:5" s="224" customFormat="1">
      <c r="A936" s="1129"/>
      <c r="D936" s="1132"/>
      <c r="E936" s="1133"/>
    </row>
    <row r="937" spans="1:5" s="224" customFormat="1">
      <c r="A937" s="1129"/>
      <c r="D937" s="1132"/>
      <c r="E937" s="1133"/>
    </row>
    <row r="938" spans="1:5" s="224" customFormat="1">
      <c r="A938" s="1129"/>
      <c r="D938" s="1132"/>
      <c r="E938" s="1133"/>
    </row>
    <row r="939" spans="1:5" s="224" customFormat="1">
      <c r="A939" s="1129"/>
      <c r="D939" s="1132"/>
      <c r="E939" s="1133"/>
    </row>
    <row r="940" spans="1:5" s="224" customFormat="1">
      <c r="A940" s="1129"/>
      <c r="D940" s="1132"/>
      <c r="E940" s="1133"/>
    </row>
    <row r="941" spans="1:5" s="224" customFormat="1">
      <c r="A941" s="1129"/>
      <c r="D941" s="1132"/>
      <c r="E941" s="1133"/>
    </row>
    <row r="942" spans="1:5" s="224" customFormat="1">
      <c r="A942" s="1129"/>
      <c r="D942" s="1132"/>
      <c r="E942" s="1133"/>
    </row>
    <row r="943" spans="1:5" s="224" customFormat="1">
      <c r="A943" s="1129"/>
      <c r="D943" s="1132"/>
      <c r="E943" s="1133"/>
    </row>
    <row r="944" spans="1:5" s="224" customFormat="1">
      <c r="A944" s="1129"/>
      <c r="D944" s="1132"/>
      <c r="E944" s="1133"/>
    </row>
    <row r="945" spans="1:5" s="224" customFormat="1">
      <c r="A945" s="1129"/>
      <c r="D945" s="1132"/>
      <c r="E945" s="1133"/>
    </row>
    <row r="946" spans="1:5" s="224" customFormat="1">
      <c r="A946" s="1129"/>
      <c r="D946" s="1132"/>
      <c r="E946" s="1133"/>
    </row>
    <row r="947" spans="1:5" s="224" customFormat="1">
      <c r="A947" s="1129"/>
      <c r="D947" s="1132"/>
      <c r="E947" s="1133"/>
    </row>
    <row r="948" spans="1:5" s="224" customFormat="1">
      <c r="A948" s="1129"/>
      <c r="D948" s="1132"/>
      <c r="E948" s="1133"/>
    </row>
    <row r="949" spans="1:5" s="224" customFormat="1">
      <c r="A949" s="1129"/>
      <c r="D949" s="1132"/>
      <c r="E949" s="1133"/>
    </row>
    <row r="950" spans="1:5" s="224" customFormat="1">
      <c r="A950" s="1129"/>
      <c r="D950" s="1132"/>
      <c r="E950" s="1133"/>
    </row>
    <row r="951" spans="1:5" s="224" customFormat="1">
      <c r="A951" s="1129"/>
      <c r="D951" s="1132"/>
      <c r="E951" s="1133"/>
    </row>
    <row r="952" spans="1:5" s="224" customFormat="1">
      <c r="A952" s="1129"/>
      <c r="D952" s="1132"/>
      <c r="E952" s="1133"/>
    </row>
    <row r="953" spans="1:5" s="224" customFormat="1">
      <c r="A953" s="1129"/>
      <c r="D953" s="1132"/>
      <c r="E953" s="1133"/>
    </row>
    <row r="954" spans="1:5" s="224" customFormat="1">
      <c r="A954" s="1129"/>
      <c r="D954" s="1132"/>
      <c r="E954" s="1133"/>
    </row>
    <row r="955" spans="1:5" s="224" customFormat="1">
      <c r="A955" s="1129"/>
      <c r="D955" s="1132"/>
      <c r="E955" s="1133"/>
    </row>
    <row r="956" spans="1:5" s="224" customFormat="1">
      <c r="A956" s="1129"/>
      <c r="D956" s="1132"/>
      <c r="E956" s="1133"/>
    </row>
    <row r="957" spans="1:5" s="224" customFormat="1">
      <c r="A957" s="1129"/>
      <c r="D957" s="1132"/>
      <c r="E957" s="1133"/>
    </row>
    <row r="958" spans="1:5" s="224" customFormat="1">
      <c r="A958" s="1129"/>
      <c r="D958" s="1132"/>
      <c r="E958" s="1133"/>
    </row>
    <row r="959" spans="1:5" s="224" customFormat="1">
      <c r="A959" s="1129"/>
      <c r="D959" s="1132"/>
      <c r="E959" s="1133"/>
    </row>
    <row r="960" spans="1:5" s="224" customFormat="1">
      <c r="A960" s="1129"/>
      <c r="D960" s="1132"/>
      <c r="E960" s="1133"/>
    </row>
    <row r="961" spans="1:5" s="224" customFormat="1">
      <c r="A961" s="1129"/>
      <c r="D961" s="1132"/>
      <c r="E961" s="1133"/>
    </row>
    <row r="962" spans="1:5" s="224" customFormat="1">
      <c r="A962" s="1129"/>
      <c r="D962" s="1132"/>
      <c r="E962" s="1133"/>
    </row>
    <row r="963" spans="1:5" s="224" customFormat="1">
      <c r="A963" s="1129"/>
      <c r="D963" s="1132"/>
      <c r="E963" s="1133"/>
    </row>
    <row r="964" spans="1:5" s="224" customFormat="1">
      <c r="A964" s="1129"/>
      <c r="D964" s="1132"/>
      <c r="E964" s="1133"/>
    </row>
    <row r="965" spans="1:5" s="224" customFormat="1">
      <c r="A965" s="1129"/>
      <c r="D965" s="1132"/>
      <c r="E965" s="1133"/>
    </row>
    <row r="966" spans="1:5" s="224" customFormat="1">
      <c r="A966" s="1129"/>
      <c r="D966" s="1132"/>
      <c r="E966" s="1133"/>
    </row>
    <row r="967" spans="1:5" s="224" customFormat="1">
      <c r="A967" s="1129"/>
      <c r="D967" s="1132"/>
      <c r="E967" s="1133"/>
    </row>
    <row r="968" spans="1:5" s="224" customFormat="1">
      <c r="A968" s="1129"/>
      <c r="D968" s="1132"/>
      <c r="E968" s="1133"/>
    </row>
    <row r="969" spans="1:5" s="224" customFormat="1">
      <c r="A969" s="1129"/>
      <c r="D969" s="1132"/>
      <c r="E969" s="1133"/>
    </row>
    <row r="970" spans="1:5" s="224" customFormat="1">
      <c r="A970" s="1129"/>
      <c r="D970" s="1132"/>
      <c r="E970" s="1133"/>
    </row>
    <row r="971" spans="1:5" s="224" customFormat="1">
      <c r="A971" s="1129"/>
      <c r="D971" s="1132"/>
      <c r="E971" s="1133"/>
    </row>
    <row r="972" spans="1:5" s="224" customFormat="1">
      <c r="A972" s="1129"/>
      <c r="D972" s="1132"/>
      <c r="E972" s="1133"/>
    </row>
    <row r="973" spans="1:5" s="224" customFormat="1">
      <c r="A973" s="1129"/>
      <c r="D973" s="1132"/>
      <c r="E973" s="1133"/>
    </row>
    <row r="974" spans="1:5" s="224" customFormat="1">
      <c r="A974" s="1129"/>
      <c r="D974" s="1132"/>
      <c r="E974" s="1133"/>
    </row>
    <row r="975" spans="1:5" s="224" customFormat="1">
      <c r="A975" s="1129"/>
      <c r="D975" s="1132"/>
      <c r="E975" s="1133"/>
    </row>
    <row r="976" spans="1:5" s="224" customFormat="1">
      <c r="A976" s="1129"/>
      <c r="D976" s="1132"/>
      <c r="E976" s="1133"/>
    </row>
    <row r="977" spans="1:5" s="224" customFormat="1">
      <c r="A977" s="1129"/>
      <c r="D977" s="1132"/>
      <c r="E977" s="1133"/>
    </row>
    <row r="978" spans="1:5" s="224" customFormat="1">
      <c r="A978" s="1129"/>
      <c r="D978" s="1132"/>
      <c r="E978" s="1133"/>
    </row>
    <row r="979" spans="1:5" s="224" customFormat="1">
      <c r="A979" s="1129"/>
      <c r="D979" s="1132"/>
      <c r="E979" s="1133"/>
    </row>
    <row r="980" spans="1:5" s="224" customFormat="1">
      <c r="A980" s="1129"/>
      <c r="D980" s="1132"/>
      <c r="E980" s="1133"/>
    </row>
    <row r="981" spans="1:5" s="224" customFormat="1">
      <c r="A981" s="1129"/>
      <c r="D981" s="1132"/>
      <c r="E981" s="1133"/>
    </row>
    <row r="982" spans="1:5" s="224" customFormat="1">
      <c r="A982" s="1129"/>
      <c r="D982" s="1132"/>
      <c r="E982" s="1133"/>
    </row>
    <row r="983" spans="1:5" s="224" customFormat="1">
      <c r="A983" s="1129"/>
      <c r="D983" s="1132"/>
      <c r="E983" s="1133"/>
    </row>
    <row r="984" spans="1:5" s="224" customFormat="1">
      <c r="A984" s="1129"/>
      <c r="D984" s="1132"/>
      <c r="E984" s="1133"/>
    </row>
    <row r="985" spans="1:5" s="224" customFormat="1">
      <c r="A985" s="1129"/>
      <c r="D985" s="1132"/>
      <c r="E985" s="1133"/>
    </row>
    <row r="986" spans="1:5" s="224" customFormat="1">
      <c r="A986" s="1129"/>
      <c r="D986" s="1132"/>
      <c r="E986" s="1133"/>
    </row>
    <row r="987" spans="1:5" s="224" customFormat="1">
      <c r="A987" s="1129"/>
      <c r="D987" s="1132"/>
      <c r="E987" s="1133"/>
    </row>
    <row r="988" spans="1:5" s="224" customFormat="1">
      <c r="A988" s="1129"/>
      <c r="D988" s="1132"/>
      <c r="E988" s="1133"/>
    </row>
    <row r="989" spans="1:5" s="224" customFormat="1">
      <c r="A989" s="1129"/>
      <c r="D989" s="1132"/>
      <c r="E989" s="1133"/>
    </row>
    <row r="990" spans="1:5" s="224" customFormat="1">
      <c r="A990" s="1129"/>
      <c r="D990" s="1132"/>
      <c r="E990" s="1133"/>
    </row>
    <row r="991" spans="1:5" s="224" customFormat="1">
      <c r="A991" s="1129"/>
      <c r="D991" s="1132"/>
      <c r="E991" s="1133"/>
    </row>
    <row r="992" spans="1:5" s="224" customFormat="1">
      <c r="A992" s="1129"/>
      <c r="D992" s="1132"/>
      <c r="E992" s="1133"/>
    </row>
    <row r="993" spans="1:5" s="224" customFormat="1">
      <c r="A993" s="1129"/>
      <c r="D993" s="1132"/>
      <c r="E993" s="1133"/>
    </row>
    <row r="994" spans="1:5" s="224" customFormat="1">
      <c r="A994" s="1129"/>
      <c r="D994" s="1132"/>
      <c r="E994" s="1133"/>
    </row>
    <row r="995" spans="1:5" s="224" customFormat="1">
      <c r="A995" s="1129"/>
      <c r="D995" s="1132"/>
      <c r="E995" s="1133"/>
    </row>
  </sheetData>
  <sheetProtection algorithmName="SHA-512" hashValue="kIocUfPGAqIkyeRlZ00IuR3doUJ0UiiOpHYGgIZjbKD41jrfOYpqJZC6BI8kwD+yZapy9g1qYhW8o4bYFhWQYQ==" saltValue="0IbbFsw16UoQEtZYmXZGrw==" spinCount="100000" sheet="1" objects="1" scenarios="1"/>
  <mergeCells count="38">
    <mergeCell ref="Y17:Y18"/>
    <mergeCell ref="Z17:Z18"/>
    <mergeCell ref="AB17:AB18"/>
    <mergeCell ref="B49:M49"/>
    <mergeCell ref="Y13:Y14"/>
    <mergeCell ref="Z13:Z14"/>
    <mergeCell ref="AB13:AB14"/>
    <mergeCell ref="S15:S16"/>
    <mergeCell ref="T15:T16"/>
    <mergeCell ref="S17:S18"/>
    <mergeCell ref="T17:T18"/>
    <mergeCell ref="V17:V18"/>
    <mergeCell ref="W17:W18"/>
    <mergeCell ref="X17:X18"/>
    <mergeCell ref="Y6:Y10"/>
    <mergeCell ref="Z6:Z10"/>
    <mergeCell ref="AB6:AB10"/>
    <mergeCell ref="I8:M8"/>
    <mergeCell ref="S13:S14"/>
    <mergeCell ref="T13:T14"/>
    <mergeCell ref="U13:U14"/>
    <mergeCell ref="V13:V14"/>
    <mergeCell ref="W13:W14"/>
    <mergeCell ref="X13:X14"/>
    <mergeCell ref="S6:S10"/>
    <mergeCell ref="T6:T10"/>
    <mergeCell ref="U6:U10"/>
    <mergeCell ref="V6:V10"/>
    <mergeCell ref="W6:W10"/>
    <mergeCell ref="X6:X10"/>
    <mergeCell ref="C3:P3"/>
    <mergeCell ref="P6:P10"/>
    <mergeCell ref="B6:B10"/>
    <mergeCell ref="C6:C10"/>
    <mergeCell ref="D6:D10"/>
    <mergeCell ref="E6:E10"/>
    <mergeCell ref="G6:M6"/>
    <mergeCell ref="C4:P4"/>
  </mergeCells>
  <hyperlinks>
    <hyperlink ref="P50" location="Index!A1" display="Return to Index"/>
  </hyperlinks>
  <pageMargins left="0.23622047244094491" right="0.23622047244094491" top="0.74803149606299213" bottom="0.74803149606299213" header="0.31496062992125984" footer="0.31496062992125984"/>
  <pageSetup paperSize="9" scale="67" orientation="landscape"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W980"/>
  <sheetViews>
    <sheetView topLeftCell="A16" workbookViewId="0">
      <selection activeCell="G22" sqref="G22"/>
    </sheetView>
  </sheetViews>
  <sheetFormatPr defaultRowHeight="15"/>
  <cols>
    <col min="1" max="1" width="4" style="1129" customWidth="1"/>
    <col min="2" max="2" width="26.7109375" customWidth="1"/>
    <col min="3" max="3" width="11" customWidth="1"/>
    <col min="4" max="4" width="7.42578125" customWidth="1"/>
    <col min="5" max="5" width="17.5703125" customWidth="1"/>
    <col min="6" max="6" width="1.28515625" style="224" customWidth="1"/>
    <col min="7" max="7" width="19.7109375" customWidth="1"/>
    <col min="8" max="8" width="1.42578125" style="224" customWidth="1"/>
    <col min="9" max="9" width="19.7109375" customWidth="1"/>
    <col min="10" max="10" width="10.28515625" customWidth="1"/>
    <col min="11" max="11" width="18.28515625" customWidth="1"/>
    <col min="12" max="12" width="15.28515625" customWidth="1"/>
    <col min="13" max="13" width="1.28515625" style="224" customWidth="1"/>
    <col min="14" max="14" width="14" customWidth="1"/>
    <col min="15" max="15" width="8.7109375" style="224" customWidth="1"/>
    <col min="16" max="16" width="24.7109375" style="224" customWidth="1"/>
    <col min="17" max="127" width="8.7109375" style="224"/>
  </cols>
  <sheetData>
    <row r="1" spans="1:18" s="224" customFormat="1">
      <c r="A1" s="1129"/>
      <c r="P1" s="1108"/>
    </row>
    <row r="2" spans="1:18" ht="18" customHeight="1">
      <c r="B2" s="1108"/>
      <c r="C2" s="1817" t="s">
        <v>566</v>
      </c>
      <c r="D2" s="1818"/>
      <c r="E2" s="1818"/>
      <c r="F2" s="1818"/>
      <c r="G2" s="1818"/>
      <c r="H2" s="1818"/>
      <c r="I2" s="1818"/>
      <c r="J2" s="1818"/>
      <c r="K2" s="1818"/>
      <c r="L2" s="1818"/>
      <c r="M2" s="1818"/>
      <c r="N2" s="1819"/>
      <c r="O2" s="1116"/>
      <c r="P2" s="1117"/>
    </row>
    <row r="3" spans="1:18" ht="18">
      <c r="B3" s="1108"/>
      <c r="C3" s="1835"/>
      <c r="D3" s="1836"/>
      <c r="E3" s="1836"/>
      <c r="F3" s="1836"/>
      <c r="G3" s="1836"/>
      <c r="H3" s="1836"/>
      <c r="I3" s="1836"/>
      <c r="J3" s="1836"/>
      <c r="K3" s="1836"/>
      <c r="L3" s="1836"/>
      <c r="M3" s="1836"/>
      <c r="N3" s="1837"/>
      <c r="O3" s="1116"/>
      <c r="P3" s="1117"/>
    </row>
    <row r="4" spans="1:18" s="224" customFormat="1" ht="16.5" thickBot="1">
      <c r="A4" s="1129"/>
      <c r="B4" s="1116"/>
      <c r="C4" s="1116"/>
      <c r="D4" s="1116"/>
      <c r="E4" s="1116"/>
      <c r="F4" s="1117"/>
      <c r="G4" s="1117"/>
      <c r="H4" s="1117"/>
      <c r="I4" s="1117"/>
      <c r="J4" s="1117"/>
      <c r="K4" s="1117"/>
      <c r="L4" s="1117"/>
      <c r="M4" s="1117"/>
      <c r="N4" s="1117"/>
      <c r="O4" s="1116"/>
      <c r="P4" s="1117"/>
    </row>
    <row r="5" spans="1:18" ht="16.5" thickBot="1">
      <c r="B5" s="1820" t="s">
        <v>260</v>
      </c>
      <c r="C5" s="1828" t="s">
        <v>291</v>
      </c>
      <c r="D5" s="1831" t="s">
        <v>262</v>
      </c>
      <c r="E5" s="1820" t="s">
        <v>263</v>
      </c>
      <c r="F5" s="1183"/>
      <c r="G5" s="1834" t="s">
        <v>264</v>
      </c>
      <c r="H5" s="1795"/>
      <c r="I5" s="1795"/>
      <c r="J5" s="1795"/>
      <c r="K5" s="1795"/>
      <c r="L5" s="1796"/>
      <c r="M5" s="1188"/>
      <c r="N5" s="1820" t="s">
        <v>250</v>
      </c>
      <c r="O5" s="1117"/>
      <c r="P5" s="1108"/>
    </row>
    <row r="6" spans="1:18" ht="5.25" customHeight="1" thickBot="1">
      <c r="B6" s="1821"/>
      <c r="C6" s="1829"/>
      <c r="D6" s="1832"/>
      <c r="E6" s="1821"/>
      <c r="F6" s="1184"/>
      <c r="G6" s="281"/>
      <c r="H6" s="1185"/>
      <c r="I6" s="282"/>
      <c r="J6" s="282"/>
      <c r="K6" s="282"/>
      <c r="L6" s="283"/>
      <c r="M6" s="1185"/>
      <c r="N6" s="1821"/>
      <c r="P6" s="1108"/>
    </row>
    <row r="7" spans="1:18" ht="15.75" customHeight="1" thickBot="1">
      <c r="B7" s="1821"/>
      <c r="C7" s="1829"/>
      <c r="D7" s="1832"/>
      <c r="E7" s="1821"/>
      <c r="F7" s="1145"/>
      <c r="G7" s="284" t="s">
        <v>265</v>
      </c>
      <c r="H7" s="1188"/>
      <c r="I7" s="1823" t="s">
        <v>266</v>
      </c>
      <c r="J7" s="1824"/>
      <c r="K7" s="1824"/>
      <c r="L7" s="1825"/>
      <c r="M7" s="1184"/>
      <c r="N7" s="1821"/>
      <c r="P7" s="1108"/>
      <c r="R7" s="1108"/>
    </row>
    <row r="8" spans="1:18" ht="6" customHeight="1" thickBot="1">
      <c r="B8" s="1821"/>
      <c r="C8" s="1829"/>
      <c r="D8" s="1832"/>
      <c r="E8" s="1821"/>
      <c r="F8" s="1185"/>
      <c r="G8" s="285"/>
      <c r="H8" s="1185"/>
      <c r="I8" s="285"/>
      <c r="J8" s="285"/>
      <c r="K8" s="285"/>
      <c r="L8" s="285"/>
      <c r="M8" s="1185"/>
      <c r="N8" s="1821"/>
      <c r="P8" s="1108"/>
      <c r="R8" s="1108"/>
    </row>
    <row r="9" spans="1:18" ht="15.75" customHeight="1" thickBot="1">
      <c r="B9" s="1821"/>
      <c r="C9" s="1830"/>
      <c r="D9" s="1833"/>
      <c r="E9" s="1822"/>
      <c r="F9" s="1145"/>
      <c r="G9" s="714" t="s">
        <v>292</v>
      </c>
      <c r="H9" s="1189"/>
      <c r="I9" s="715" t="s">
        <v>268</v>
      </c>
      <c r="J9" s="715" t="s">
        <v>269</v>
      </c>
      <c r="K9" s="716" t="s">
        <v>293</v>
      </c>
      <c r="L9" s="717" t="s">
        <v>271</v>
      </c>
      <c r="M9" s="1184"/>
      <c r="N9" s="1822"/>
      <c r="O9" s="1111"/>
      <c r="P9" s="1108"/>
    </row>
    <row r="10" spans="1:18">
      <c r="B10" s="1821"/>
      <c r="C10" s="719">
        <v>1</v>
      </c>
      <c r="D10" s="723">
        <v>2</v>
      </c>
      <c r="E10" s="719">
        <v>3</v>
      </c>
      <c r="F10" s="1145"/>
      <c r="G10" s="719">
        <v>4</v>
      </c>
      <c r="H10" s="1190"/>
      <c r="I10" s="719">
        <v>5</v>
      </c>
      <c r="J10" s="719">
        <v>6</v>
      </c>
      <c r="K10" s="719">
        <v>7</v>
      </c>
      <c r="L10" s="720">
        <v>8</v>
      </c>
      <c r="M10" s="1190"/>
      <c r="N10" s="718" t="s">
        <v>272</v>
      </c>
      <c r="O10" s="1111"/>
      <c r="P10" s="1108"/>
    </row>
    <row r="11" spans="1:18" ht="15.75" thickBot="1">
      <c r="B11" s="1822"/>
      <c r="C11" s="721"/>
      <c r="D11" s="724"/>
      <c r="E11" s="721" t="s">
        <v>664</v>
      </c>
      <c r="F11" s="1145"/>
      <c r="G11" s="721" t="s">
        <v>664</v>
      </c>
      <c r="H11" s="1191"/>
      <c r="I11" s="721" t="s">
        <v>664</v>
      </c>
      <c r="J11" s="721"/>
      <c r="K11" s="721" t="s">
        <v>294</v>
      </c>
      <c r="L11" s="722" t="s">
        <v>295</v>
      </c>
      <c r="M11" s="1190"/>
      <c r="N11" s="721" t="s">
        <v>664</v>
      </c>
      <c r="O11" s="1111"/>
    </row>
    <row r="12" spans="1:18" ht="18.75" customHeight="1">
      <c r="A12" s="1150"/>
      <c r="B12" s="286" t="s">
        <v>296</v>
      </c>
      <c r="C12" s="287" t="s">
        <v>297</v>
      </c>
      <c r="D12" s="288">
        <v>0.2</v>
      </c>
      <c r="E12" s="1209"/>
      <c r="F12" s="1144"/>
      <c r="G12" s="1228"/>
      <c r="H12" s="1192"/>
      <c r="I12" s="1228"/>
      <c r="J12" s="1228"/>
      <c r="K12" s="1228"/>
      <c r="L12" s="1230"/>
      <c r="M12" s="1202"/>
      <c r="N12" s="289"/>
    </row>
    <row r="13" spans="1:18">
      <c r="B13" s="290"/>
      <c r="C13" s="291" t="s">
        <v>298</v>
      </c>
      <c r="D13" s="292">
        <v>0.5</v>
      </c>
      <c r="E13" s="1210"/>
      <c r="F13" s="1145"/>
      <c r="G13" s="1211"/>
      <c r="H13" s="1193"/>
      <c r="I13" s="1211"/>
      <c r="J13" s="1211"/>
      <c r="K13" s="1247"/>
      <c r="L13" s="1246"/>
      <c r="M13" s="1190"/>
      <c r="N13" s="1255"/>
    </row>
    <row r="14" spans="1:18">
      <c r="B14" s="290"/>
      <c r="C14" s="291" t="s">
        <v>299</v>
      </c>
      <c r="D14" s="292">
        <v>1</v>
      </c>
      <c r="E14" s="1211"/>
      <c r="F14" s="1145"/>
      <c r="G14" s="1211"/>
      <c r="H14" s="1193"/>
      <c r="I14" s="1211"/>
      <c r="J14" s="1211"/>
      <c r="K14" s="1247"/>
      <c r="L14" s="1246"/>
      <c r="M14" s="1190"/>
      <c r="N14" s="1255"/>
    </row>
    <row r="15" spans="1:18" ht="15.75" thickBot="1">
      <c r="B15" s="1182" t="s">
        <v>300</v>
      </c>
      <c r="C15" s="293" t="s">
        <v>301</v>
      </c>
      <c r="D15" s="294">
        <v>1.5</v>
      </c>
      <c r="E15" s="1212"/>
      <c r="F15" s="1186"/>
      <c r="G15" s="1220"/>
      <c r="H15" s="1194"/>
      <c r="I15" s="1233"/>
      <c r="J15" s="1233"/>
      <c r="K15" s="1233"/>
      <c r="L15" s="1234"/>
      <c r="M15" s="1190"/>
      <c r="N15" s="1256"/>
      <c r="Q15" s="1108"/>
    </row>
    <row r="16" spans="1:18">
      <c r="B16" s="295" t="s">
        <v>302</v>
      </c>
      <c r="C16" s="296" t="s">
        <v>281</v>
      </c>
      <c r="D16" s="297">
        <v>1</v>
      </c>
      <c r="E16" s="1213"/>
      <c r="F16" s="1186"/>
      <c r="G16" s="1221"/>
      <c r="H16" s="1195"/>
      <c r="I16" s="1223"/>
      <c r="J16" s="1223"/>
      <c r="K16" s="1248"/>
      <c r="L16" s="1249"/>
      <c r="M16" s="1190"/>
      <c r="N16" s="1257"/>
      <c r="O16" s="1108"/>
    </row>
    <row r="17" spans="1:19">
      <c r="B17" s="298" t="s">
        <v>303</v>
      </c>
      <c r="C17" s="291" t="s">
        <v>281</v>
      </c>
      <c r="D17" s="292">
        <v>1</v>
      </c>
      <c r="E17" s="1214"/>
      <c r="F17" s="1186"/>
      <c r="G17" s="1211"/>
      <c r="H17" s="1193"/>
      <c r="I17" s="1210"/>
      <c r="J17" s="1210"/>
      <c r="K17" s="1250"/>
      <c r="L17" s="1251"/>
      <c r="M17" s="1190"/>
      <c r="N17" s="1255"/>
      <c r="O17" s="1108"/>
    </row>
    <row r="18" spans="1:19">
      <c r="B18" s="298" t="s">
        <v>304</v>
      </c>
      <c r="C18" s="291" t="s">
        <v>281</v>
      </c>
      <c r="D18" s="292">
        <v>1</v>
      </c>
      <c r="E18" s="1210"/>
      <c r="F18" s="1186"/>
      <c r="G18" s="1211"/>
      <c r="H18" s="1193"/>
      <c r="I18" s="1210"/>
      <c r="J18" s="1223"/>
      <c r="K18" s="1250"/>
      <c r="L18" s="1251"/>
      <c r="M18" s="1190"/>
      <c r="N18" s="1255"/>
      <c r="O18" s="1108"/>
    </row>
    <row r="19" spans="1:19">
      <c r="A19" s="1131"/>
      <c r="B19" s="298" t="s">
        <v>305</v>
      </c>
      <c r="C19" s="291" t="s">
        <v>281</v>
      </c>
      <c r="D19" s="292">
        <v>1</v>
      </c>
      <c r="E19" s="1243">
        <v>1000</v>
      </c>
      <c r="F19" s="1186"/>
      <c r="G19" s="1229"/>
      <c r="H19" s="1196"/>
      <c r="I19" s="1231"/>
      <c r="J19" s="1231"/>
      <c r="K19" s="1231"/>
      <c r="L19" s="1232"/>
      <c r="M19" s="1203"/>
      <c r="N19" s="1244">
        <f>E19*D19</f>
        <v>1000</v>
      </c>
      <c r="O19" s="1108"/>
    </row>
    <row r="20" spans="1:19">
      <c r="B20" s="299" t="s">
        <v>306</v>
      </c>
      <c r="C20" s="291" t="s">
        <v>281</v>
      </c>
      <c r="D20" s="292">
        <v>1</v>
      </c>
      <c r="E20" s="1214"/>
      <c r="F20" s="1186"/>
      <c r="G20" s="1211"/>
      <c r="H20" s="1193"/>
      <c r="I20" s="1210"/>
      <c r="J20" s="1210"/>
      <c r="K20" s="1250"/>
      <c r="L20" s="1252"/>
      <c r="M20" s="1190"/>
      <c r="N20" s="1255"/>
    </row>
    <row r="21" spans="1:19" ht="15.75" thickBot="1">
      <c r="B21" s="300" t="s">
        <v>307</v>
      </c>
      <c r="C21" s="643" t="s">
        <v>281</v>
      </c>
      <c r="D21" s="301">
        <v>1</v>
      </c>
      <c r="E21" s="1215"/>
      <c r="F21" s="1186"/>
      <c r="G21" s="1222"/>
      <c r="H21" s="1197"/>
      <c r="I21" s="1224"/>
      <c r="J21" s="1224"/>
      <c r="K21" s="1253"/>
      <c r="L21" s="1254"/>
      <c r="M21" s="1190"/>
      <c r="N21" s="1258"/>
    </row>
    <row r="22" spans="1:19">
      <c r="B22" s="302" t="s">
        <v>308</v>
      </c>
      <c r="C22" s="303"/>
      <c r="D22" s="304"/>
      <c r="E22" s="1216"/>
      <c r="F22" s="1186"/>
      <c r="G22" s="1225"/>
      <c r="H22" s="1198"/>
      <c r="I22" s="1235"/>
      <c r="J22" s="1235"/>
      <c r="K22" s="1235"/>
      <c r="L22" s="1236"/>
      <c r="M22" s="1190"/>
      <c r="N22" s="305"/>
      <c r="P22" s="1108"/>
    </row>
    <row r="23" spans="1:19">
      <c r="B23" s="306" t="s">
        <v>308</v>
      </c>
      <c r="C23" s="307"/>
      <c r="D23" s="308">
        <v>1</v>
      </c>
      <c r="E23" s="1217"/>
      <c r="F23" s="1186"/>
      <c r="G23" s="1226"/>
      <c r="H23" s="1199"/>
      <c r="I23" s="1208"/>
      <c r="J23" s="1208"/>
      <c r="K23" s="1208"/>
      <c r="L23" s="1237"/>
      <c r="M23" s="1190"/>
      <c r="N23" s="309"/>
      <c r="P23" s="1108"/>
    </row>
    <row r="24" spans="1:19" ht="15.75" thickBot="1">
      <c r="B24" s="310" t="s">
        <v>309</v>
      </c>
      <c r="C24" s="311"/>
      <c r="D24" s="312">
        <v>1</v>
      </c>
      <c r="E24" s="1212"/>
      <c r="F24" s="1186"/>
      <c r="G24" s="1227"/>
      <c r="H24" s="1200"/>
      <c r="I24" s="1233"/>
      <c r="J24" s="1233"/>
      <c r="K24" s="1233"/>
      <c r="L24" s="1234"/>
      <c r="M24" s="1190"/>
      <c r="N24" s="309"/>
    </row>
    <row r="25" spans="1:19" ht="15.75" thickBot="1">
      <c r="B25" s="1238" t="s">
        <v>310</v>
      </c>
      <c r="C25" s="1238"/>
      <c r="D25" s="1239"/>
      <c r="E25" s="1240">
        <f>SUM(E12:E24)</f>
        <v>1000</v>
      </c>
      <c r="F25" s="1186"/>
      <c r="G25" s="1238"/>
      <c r="H25" s="1201"/>
      <c r="I25" s="1238"/>
      <c r="J25" s="1238"/>
      <c r="K25" s="1241"/>
      <c r="L25" s="1242"/>
      <c r="M25" s="1190"/>
      <c r="N25" s="1245">
        <f>SUM(N12:N24)</f>
        <v>1000</v>
      </c>
      <c r="O25" s="1108"/>
    </row>
    <row r="26" spans="1:19" s="224" customFormat="1">
      <c r="A26" s="1129"/>
      <c r="B26" s="1114"/>
      <c r="C26" s="1114"/>
      <c r="D26" s="1114"/>
      <c r="E26" s="1114"/>
      <c r="F26" s="1114"/>
      <c r="G26" s="1114"/>
      <c r="H26" s="1114"/>
      <c r="I26" s="1114"/>
      <c r="J26" s="1204"/>
      <c r="K26" s="1204"/>
      <c r="L26" s="1204"/>
      <c r="M26" s="1204"/>
      <c r="N26" s="1205"/>
    </row>
    <row r="27" spans="1:19" s="224" customFormat="1">
      <c r="A27" s="1129"/>
      <c r="B27" s="1114"/>
      <c r="C27" s="1114"/>
      <c r="D27" s="1114"/>
      <c r="E27" s="1114"/>
      <c r="F27" s="1114"/>
      <c r="G27" s="1114"/>
      <c r="H27" s="1114"/>
      <c r="I27" s="1114"/>
      <c r="J27" s="1204"/>
      <c r="K27" s="1204"/>
      <c r="L27" s="1204"/>
      <c r="M27" s="1204"/>
      <c r="N27" s="1205"/>
    </row>
    <row r="28" spans="1:19" s="224" customFormat="1">
      <c r="A28" s="1129"/>
      <c r="B28" s="1114"/>
      <c r="C28" s="1114"/>
      <c r="D28" s="1114"/>
      <c r="E28" s="1114"/>
      <c r="F28" s="1114"/>
      <c r="G28" s="1114"/>
      <c r="H28" s="1114"/>
      <c r="I28" s="1114"/>
      <c r="J28" s="1204"/>
      <c r="K28" s="1204"/>
      <c r="L28" s="1204"/>
      <c r="M28" s="1204"/>
      <c r="N28" s="1205"/>
    </row>
    <row r="29" spans="1:19" s="224" customFormat="1">
      <c r="A29" s="1129"/>
      <c r="B29" s="1187" t="s">
        <v>311</v>
      </c>
      <c r="C29" s="1187"/>
      <c r="D29" s="1187"/>
      <c r="E29" s="1187"/>
      <c r="F29" s="1187"/>
      <c r="G29" s="1187"/>
      <c r="H29" s="1187"/>
      <c r="I29" s="1187"/>
      <c r="J29" s="1187"/>
      <c r="K29" s="1187"/>
      <c r="L29" s="1187"/>
      <c r="M29" s="1187"/>
      <c r="N29" s="1187"/>
      <c r="O29" s="1178"/>
      <c r="P29" s="1179"/>
      <c r="Q29" s="1180"/>
      <c r="R29" s="1178"/>
      <c r="S29" s="1178"/>
    </row>
    <row r="30" spans="1:19" s="224" customFormat="1">
      <c r="A30" s="1129"/>
      <c r="B30" s="1206" t="s">
        <v>312</v>
      </c>
      <c r="C30" s="1187"/>
      <c r="D30" s="1187"/>
      <c r="E30" s="1187"/>
      <c r="F30" s="1187"/>
      <c r="G30" s="1187"/>
      <c r="H30" s="1187"/>
      <c r="I30" s="1187"/>
      <c r="J30" s="1187"/>
      <c r="K30" s="1187"/>
      <c r="L30" s="1187"/>
      <c r="M30" s="1187"/>
      <c r="N30" s="1187"/>
      <c r="O30" s="1178"/>
      <c r="P30" s="1179"/>
      <c r="Q30" s="1180"/>
      <c r="R30" s="1178"/>
      <c r="S30" s="1178"/>
    </row>
    <row r="31" spans="1:19" s="224" customFormat="1">
      <c r="A31" s="1129"/>
      <c r="B31" s="1826" t="s">
        <v>313</v>
      </c>
      <c r="C31" s="1827"/>
      <c r="D31" s="1827"/>
      <c r="E31" s="1827"/>
      <c r="F31" s="1827"/>
      <c r="G31" s="1827"/>
      <c r="H31" s="1827"/>
      <c r="I31" s="1827"/>
      <c r="J31" s="1827"/>
      <c r="K31" s="1827"/>
      <c r="L31" s="1827"/>
      <c r="M31" s="1827"/>
      <c r="N31" s="1178"/>
      <c r="O31" s="1178"/>
      <c r="P31" s="1181"/>
      <c r="Q31" s="1180"/>
    </row>
    <row r="32" spans="1:19" ht="15.75">
      <c r="B32" s="1178"/>
      <c r="C32" s="1178"/>
      <c r="D32" s="1178"/>
      <c r="E32" s="1178"/>
      <c r="F32" s="1178"/>
      <c r="G32" s="1178"/>
      <c r="H32" s="1178"/>
      <c r="I32" s="1178"/>
      <c r="J32" s="1178"/>
      <c r="K32" s="1178"/>
      <c r="L32" s="1207"/>
      <c r="M32" s="1178"/>
      <c r="N32" s="852" t="s">
        <v>245</v>
      </c>
      <c r="O32" s="1178"/>
      <c r="P32" s="1181"/>
      <c r="Q32" s="1180"/>
    </row>
    <row r="33" spans="1:16">
      <c r="B33" s="710"/>
      <c r="C33" s="1121" t="s">
        <v>594</v>
      </c>
      <c r="D33" s="1178"/>
      <c r="E33" s="1178"/>
      <c r="F33" s="1178"/>
      <c r="G33" s="1178"/>
      <c r="H33" s="1178"/>
      <c r="I33" s="1178"/>
      <c r="J33" s="1178"/>
      <c r="K33" s="1178"/>
      <c r="L33" s="1207"/>
      <c r="M33" s="1178"/>
      <c r="N33" s="1178"/>
      <c r="O33" s="1178"/>
      <c r="P33" s="1178"/>
    </row>
    <row r="34" spans="1:16">
      <c r="B34" s="711"/>
      <c r="C34" s="1122" t="s">
        <v>595</v>
      </c>
      <c r="D34" s="224"/>
      <c r="E34" s="224"/>
      <c r="G34" s="224"/>
      <c r="I34" s="224"/>
      <c r="J34" s="224"/>
      <c r="K34" s="224"/>
      <c r="L34" s="224"/>
      <c r="N34" s="224"/>
      <c r="P34" s="1108"/>
    </row>
    <row r="35" spans="1:16">
      <c r="B35" s="708" t="s">
        <v>592</v>
      </c>
      <c r="C35" s="1122" t="s">
        <v>662</v>
      </c>
      <c r="D35" s="224"/>
      <c r="E35" s="224"/>
      <c r="G35" s="224"/>
      <c r="I35" s="224"/>
      <c r="J35" s="224"/>
      <c r="K35" s="224"/>
      <c r="L35" s="224"/>
      <c r="N35" s="224"/>
    </row>
    <row r="36" spans="1:16">
      <c r="B36" s="709" t="s">
        <v>593</v>
      </c>
      <c r="C36" s="1122" t="s">
        <v>596</v>
      </c>
      <c r="D36" s="224"/>
      <c r="E36" s="224"/>
      <c r="G36" s="224"/>
      <c r="I36" s="224"/>
      <c r="J36" s="224"/>
      <c r="K36" s="224"/>
      <c r="L36" s="224"/>
      <c r="N36" s="224"/>
    </row>
    <row r="37" spans="1:16" s="224" customFormat="1">
      <c r="A37" s="1129"/>
    </row>
    <row r="38" spans="1:16" s="224" customFormat="1">
      <c r="A38" s="1129"/>
    </row>
    <row r="39" spans="1:16" s="224" customFormat="1">
      <c r="A39" s="1129"/>
      <c r="P39" s="1108"/>
    </row>
    <row r="40" spans="1:16" s="224" customFormat="1">
      <c r="A40" s="1129"/>
    </row>
    <row r="41" spans="1:16" s="224" customFormat="1">
      <c r="A41" s="1129"/>
    </row>
    <row r="42" spans="1:16" s="224" customFormat="1">
      <c r="A42" s="1129"/>
      <c r="M42" s="1108"/>
    </row>
    <row r="43" spans="1:16" s="224" customFormat="1">
      <c r="A43" s="1129"/>
    </row>
    <row r="44" spans="1:16" s="224" customFormat="1">
      <c r="A44" s="1129"/>
    </row>
    <row r="45" spans="1:16" s="224" customFormat="1">
      <c r="A45" s="1129"/>
    </row>
    <row r="46" spans="1:16" s="224" customFormat="1">
      <c r="A46" s="1129"/>
    </row>
    <row r="47" spans="1:16" s="224" customFormat="1">
      <c r="A47" s="1129"/>
    </row>
    <row r="48" spans="1:16" s="224" customFormat="1">
      <c r="A48" s="1129"/>
    </row>
    <row r="49" spans="1:1" s="224" customFormat="1">
      <c r="A49" s="1129"/>
    </row>
    <row r="50" spans="1:1" s="224" customFormat="1">
      <c r="A50" s="1129"/>
    </row>
    <row r="51" spans="1:1" s="224" customFormat="1">
      <c r="A51" s="1129"/>
    </row>
    <row r="52" spans="1:1" s="224" customFormat="1">
      <c r="A52" s="1129"/>
    </row>
    <row r="53" spans="1:1" s="224" customFormat="1">
      <c r="A53" s="1129"/>
    </row>
    <row r="54" spans="1:1" s="224" customFormat="1">
      <c r="A54" s="1129"/>
    </row>
    <row r="55" spans="1:1" s="224" customFormat="1">
      <c r="A55" s="1129"/>
    </row>
    <row r="56" spans="1:1" s="224" customFormat="1">
      <c r="A56" s="1129"/>
    </row>
    <row r="57" spans="1:1" s="224" customFormat="1">
      <c r="A57" s="1129"/>
    </row>
    <row r="58" spans="1:1" s="224" customFormat="1">
      <c r="A58" s="1129"/>
    </row>
    <row r="59" spans="1:1" s="224" customFormat="1">
      <c r="A59" s="1129"/>
    </row>
    <row r="60" spans="1:1" s="224" customFormat="1">
      <c r="A60" s="1129"/>
    </row>
    <row r="61" spans="1:1" s="224" customFormat="1">
      <c r="A61" s="1129"/>
    </row>
    <row r="62" spans="1:1" s="224" customFormat="1">
      <c r="A62" s="1129"/>
    </row>
    <row r="63" spans="1:1" s="224" customFormat="1">
      <c r="A63" s="1129"/>
    </row>
    <row r="64" spans="1:1" s="224" customFormat="1">
      <c r="A64" s="1129"/>
    </row>
    <row r="65" spans="1:1" s="224" customFormat="1">
      <c r="A65" s="1129"/>
    </row>
    <row r="66" spans="1:1" s="224" customFormat="1">
      <c r="A66" s="1129"/>
    </row>
    <row r="67" spans="1:1" s="224" customFormat="1">
      <c r="A67" s="1129"/>
    </row>
    <row r="68" spans="1:1" s="224" customFormat="1">
      <c r="A68" s="1129"/>
    </row>
    <row r="69" spans="1:1" s="224" customFormat="1">
      <c r="A69" s="1129"/>
    </row>
    <row r="70" spans="1:1" s="224" customFormat="1">
      <c r="A70" s="1129"/>
    </row>
    <row r="71" spans="1:1" s="224" customFormat="1">
      <c r="A71" s="1129"/>
    </row>
    <row r="72" spans="1:1" s="224" customFormat="1">
      <c r="A72" s="1129"/>
    </row>
    <row r="73" spans="1:1" s="224" customFormat="1">
      <c r="A73" s="1129"/>
    </row>
    <row r="74" spans="1:1" s="224" customFormat="1">
      <c r="A74" s="1129"/>
    </row>
    <row r="75" spans="1:1" s="224" customFormat="1">
      <c r="A75" s="1129"/>
    </row>
    <row r="76" spans="1:1" s="224" customFormat="1">
      <c r="A76" s="1129"/>
    </row>
    <row r="77" spans="1:1" s="224" customFormat="1">
      <c r="A77" s="1129"/>
    </row>
    <row r="78" spans="1:1" s="224" customFormat="1">
      <c r="A78" s="1129"/>
    </row>
    <row r="79" spans="1:1" s="224" customFormat="1">
      <c r="A79" s="1129"/>
    </row>
    <row r="80" spans="1:1" s="224" customFormat="1">
      <c r="A80" s="1129"/>
    </row>
    <row r="81" spans="1:1" s="224" customFormat="1">
      <c r="A81" s="1129"/>
    </row>
    <row r="82" spans="1:1" s="224" customFormat="1">
      <c r="A82" s="1129"/>
    </row>
    <row r="83" spans="1:1" s="224" customFormat="1">
      <c r="A83" s="1129"/>
    </row>
    <row r="84" spans="1:1" s="224" customFormat="1">
      <c r="A84" s="1129"/>
    </row>
    <row r="85" spans="1:1" s="224" customFormat="1">
      <c r="A85" s="1129"/>
    </row>
    <row r="86" spans="1:1" s="224" customFormat="1">
      <c r="A86" s="1129"/>
    </row>
    <row r="87" spans="1:1" s="224" customFormat="1">
      <c r="A87" s="1129"/>
    </row>
    <row r="88" spans="1:1" s="224" customFormat="1">
      <c r="A88" s="1129"/>
    </row>
    <row r="89" spans="1:1" s="224" customFormat="1">
      <c r="A89" s="1129"/>
    </row>
    <row r="90" spans="1:1" s="224" customFormat="1">
      <c r="A90" s="1129"/>
    </row>
    <row r="91" spans="1:1" s="224" customFormat="1">
      <c r="A91" s="1129"/>
    </row>
    <row r="92" spans="1:1" s="224" customFormat="1">
      <c r="A92" s="1129"/>
    </row>
    <row r="93" spans="1:1" s="224" customFormat="1">
      <c r="A93" s="1129"/>
    </row>
    <row r="94" spans="1:1" s="224" customFormat="1">
      <c r="A94" s="1129"/>
    </row>
    <row r="95" spans="1:1" s="224" customFormat="1">
      <c r="A95" s="1129"/>
    </row>
    <row r="96" spans="1:1" s="224" customFormat="1">
      <c r="A96" s="1129"/>
    </row>
    <row r="97" spans="1:1" s="224" customFormat="1">
      <c r="A97" s="1129"/>
    </row>
    <row r="98" spans="1:1" s="224" customFormat="1">
      <c r="A98" s="1129"/>
    </row>
    <row r="99" spans="1:1" s="224" customFormat="1">
      <c r="A99" s="1129"/>
    </row>
    <row r="100" spans="1:1" s="224" customFormat="1">
      <c r="A100" s="1129"/>
    </row>
    <row r="101" spans="1:1" s="224" customFormat="1">
      <c r="A101" s="1129"/>
    </row>
    <row r="102" spans="1:1" s="224" customFormat="1">
      <c r="A102" s="1129"/>
    </row>
    <row r="103" spans="1:1" s="224" customFormat="1">
      <c r="A103" s="1129"/>
    </row>
    <row r="104" spans="1:1" s="224" customFormat="1">
      <c r="A104" s="1129"/>
    </row>
    <row r="105" spans="1:1" s="224" customFormat="1">
      <c r="A105" s="1129"/>
    </row>
    <row r="106" spans="1:1" s="224" customFormat="1">
      <c r="A106" s="1129"/>
    </row>
    <row r="107" spans="1:1" s="224" customFormat="1">
      <c r="A107" s="1129"/>
    </row>
    <row r="108" spans="1:1" s="224" customFormat="1">
      <c r="A108" s="1129"/>
    </row>
    <row r="109" spans="1:1" s="224" customFormat="1">
      <c r="A109" s="1129"/>
    </row>
    <row r="110" spans="1:1" s="224" customFormat="1">
      <c r="A110" s="1129"/>
    </row>
    <row r="111" spans="1:1" s="224" customFormat="1">
      <c r="A111" s="1129"/>
    </row>
    <row r="112" spans="1:1" s="224" customFormat="1">
      <c r="A112" s="1129"/>
    </row>
    <row r="113" spans="1:1" s="224" customFormat="1">
      <c r="A113" s="1129"/>
    </row>
    <row r="114" spans="1:1" s="224" customFormat="1">
      <c r="A114" s="1129"/>
    </row>
    <row r="115" spans="1:1" s="224" customFormat="1">
      <c r="A115" s="1129"/>
    </row>
    <row r="116" spans="1:1" s="224" customFormat="1">
      <c r="A116" s="1129"/>
    </row>
    <row r="117" spans="1:1" s="224" customFormat="1">
      <c r="A117" s="1129"/>
    </row>
    <row r="118" spans="1:1" s="224" customFormat="1">
      <c r="A118" s="1129"/>
    </row>
    <row r="119" spans="1:1" s="224" customFormat="1">
      <c r="A119" s="1129"/>
    </row>
    <row r="120" spans="1:1" s="224" customFormat="1">
      <c r="A120" s="1129"/>
    </row>
    <row r="121" spans="1:1" s="224" customFormat="1">
      <c r="A121" s="1129"/>
    </row>
    <row r="122" spans="1:1" s="224" customFormat="1">
      <c r="A122" s="1129"/>
    </row>
    <row r="123" spans="1:1" s="224" customFormat="1">
      <c r="A123" s="1129"/>
    </row>
    <row r="124" spans="1:1" s="224" customFormat="1">
      <c r="A124" s="1129"/>
    </row>
    <row r="125" spans="1:1" s="224" customFormat="1">
      <c r="A125" s="1129"/>
    </row>
    <row r="126" spans="1:1" s="224" customFormat="1">
      <c r="A126" s="1129"/>
    </row>
    <row r="127" spans="1:1" s="224" customFormat="1">
      <c r="A127" s="1129"/>
    </row>
    <row r="128" spans="1:1" s="224" customFormat="1">
      <c r="A128" s="1129"/>
    </row>
    <row r="129" spans="1:1" s="224" customFormat="1">
      <c r="A129" s="1129"/>
    </row>
    <row r="130" spans="1:1" s="224" customFormat="1">
      <c r="A130" s="1129"/>
    </row>
    <row r="131" spans="1:1" s="224" customFormat="1">
      <c r="A131" s="1129"/>
    </row>
    <row r="132" spans="1:1" s="224" customFormat="1">
      <c r="A132" s="1129"/>
    </row>
    <row r="133" spans="1:1" s="224" customFormat="1">
      <c r="A133" s="1129"/>
    </row>
    <row r="134" spans="1:1" s="224" customFormat="1">
      <c r="A134" s="1129"/>
    </row>
    <row r="135" spans="1:1" s="224" customFormat="1">
      <c r="A135" s="1129"/>
    </row>
    <row r="136" spans="1:1" s="224" customFormat="1">
      <c r="A136" s="1129"/>
    </row>
    <row r="137" spans="1:1" s="224" customFormat="1">
      <c r="A137" s="1129"/>
    </row>
    <row r="138" spans="1:1" s="224" customFormat="1">
      <c r="A138" s="1129"/>
    </row>
    <row r="139" spans="1:1" s="224" customFormat="1">
      <c r="A139" s="1129"/>
    </row>
    <row r="140" spans="1:1" s="224" customFormat="1">
      <c r="A140" s="1129"/>
    </row>
    <row r="141" spans="1:1" s="224" customFormat="1">
      <c r="A141" s="1129"/>
    </row>
    <row r="142" spans="1:1" s="224" customFormat="1">
      <c r="A142" s="1129"/>
    </row>
    <row r="143" spans="1:1" s="224" customFormat="1">
      <c r="A143" s="1129"/>
    </row>
    <row r="144" spans="1:1" s="224" customFormat="1">
      <c r="A144" s="1129"/>
    </row>
    <row r="145" spans="1:1" s="224" customFormat="1">
      <c r="A145" s="1129"/>
    </row>
    <row r="146" spans="1:1" s="224" customFormat="1">
      <c r="A146" s="1129"/>
    </row>
    <row r="147" spans="1:1" s="224" customFormat="1">
      <c r="A147" s="1129"/>
    </row>
    <row r="148" spans="1:1" s="224" customFormat="1">
      <c r="A148" s="1129"/>
    </row>
    <row r="149" spans="1:1" s="224" customFormat="1">
      <c r="A149" s="1129"/>
    </row>
    <row r="150" spans="1:1" s="224" customFormat="1">
      <c r="A150" s="1129"/>
    </row>
    <row r="151" spans="1:1" s="224" customFormat="1">
      <c r="A151" s="1129"/>
    </row>
    <row r="152" spans="1:1" s="224" customFormat="1">
      <c r="A152" s="1129"/>
    </row>
    <row r="153" spans="1:1" s="224" customFormat="1">
      <c r="A153" s="1129"/>
    </row>
    <row r="154" spans="1:1" s="224" customFormat="1">
      <c r="A154" s="1129"/>
    </row>
    <row r="155" spans="1:1" s="224" customFormat="1">
      <c r="A155" s="1129"/>
    </row>
    <row r="156" spans="1:1" s="224" customFormat="1">
      <c r="A156" s="1129"/>
    </row>
    <row r="157" spans="1:1" s="224" customFormat="1">
      <c r="A157" s="1129"/>
    </row>
    <row r="158" spans="1:1" s="224" customFormat="1">
      <c r="A158" s="1129"/>
    </row>
    <row r="159" spans="1:1" s="224" customFormat="1">
      <c r="A159" s="1129"/>
    </row>
    <row r="160" spans="1:1" s="224" customFormat="1">
      <c r="A160" s="1129"/>
    </row>
    <row r="161" spans="1:1" s="224" customFormat="1">
      <c r="A161" s="1129"/>
    </row>
    <row r="162" spans="1:1" s="224" customFormat="1">
      <c r="A162" s="1129"/>
    </row>
    <row r="163" spans="1:1" s="224" customFormat="1">
      <c r="A163" s="1129"/>
    </row>
    <row r="164" spans="1:1" s="224" customFormat="1">
      <c r="A164" s="1129"/>
    </row>
    <row r="165" spans="1:1" s="224" customFormat="1">
      <c r="A165" s="1129"/>
    </row>
    <row r="166" spans="1:1" s="224" customFormat="1">
      <c r="A166" s="1129"/>
    </row>
    <row r="167" spans="1:1" s="224" customFormat="1">
      <c r="A167" s="1129"/>
    </row>
    <row r="168" spans="1:1" s="224" customFormat="1">
      <c r="A168" s="1129"/>
    </row>
    <row r="169" spans="1:1" s="224" customFormat="1">
      <c r="A169" s="1129"/>
    </row>
    <row r="170" spans="1:1" s="224" customFormat="1">
      <c r="A170" s="1129"/>
    </row>
    <row r="171" spans="1:1" s="224" customFormat="1">
      <c r="A171" s="1129"/>
    </row>
    <row r="172" spans="1:1" s="224" customFormat="1">
      <c r="A172" s="1129"/>
    </row>
    <row r="173" spans="1:1" s="224" customFormat="1">
      <c r="A173" s="1129"/>
    </row>
    <row r="174" spans="1:1" s="224" customFormat="1">
      <c r="A174" s="1129"/>
    </row>
    <row r="175" spans="1:1" s="224" customFormat="1">
      <c r="A175" s="1129"/>
    </row>
    <row r="176" spans="1:1" s="224" customFormat="1">
      <c r="A176" s="1129"/>
    </row>
    <row r="177" spans="1:1" s="224" customFormat="1">
      <c r="A177" s="1129"/>
    </row>
    <row r="178" spans="1:1" s="224" customFormat="1">
      <c r="A178" s="1129"/>
    </row>
    <row r="179" spans="1:1" s="224" customFormat="1">
      <c r="A179" s="1129"/>
    </row>
    <row r="180" spans="1:1" s="224" customFormat="1">
      <c r="A180" s="1129"/>
    </row>
    <row r="181" spans="1:1" s="224" customFormat="1">
      <c r="A181" s="1129"/>
    </row>
    <row r="182" spans="1:1" s="224" customFormat="1">
      <c r="A182" s="1129"/>
    </row>
    <row r="183" spans="1:1" s="224" customFormat="1">
      <c r="A183" s="1129"/>
    </row>
    <row r="184" spans="1:1" s="224" customFormat="1">
      <c r="A184" s="1129"/>
    </row>
    <row r="185" spans="1:1" s="224" customFormat="1">
      <c r="A185" s="1129"/>
    </row>
    <row r="186" spans="1:1" s="224" customFormat="1">
      <c r="A186" s="1129"/>
    </row>
    <row r="187" spans="1:1" s="224" customFormat="1">
      <c r="A187" s="1129"/>
    </row>
    <row r="188" spans="1:1" s="224" customFormat="1">
      <c r="A188" s="1129"/>
    </row>
    <row r="189" spans="1:1" s="224" customFormat="1">
      <c r="A189" s="1129"/>
    </row>
    <row r="190" spans="1:1" s="224" customFormat="1">
      <c r="A190" s="1129"/>
    </row>
    <row r="191" spans="1:1" s="224" customFormat="1">
      <c r="A191" s="1129"/>
    </row>
    <row r="192" spans="1:1" s="224" customFormat="1">
      <c r="A192" s="1129"/>
    </row>
    <row r="193" spans="1:1" s="224" customFormat="1">
      <c r="A193" s="1129"/>
    </row>
    <row r="194" spans="1:1" s="224" customFormat="1">
      <c r="A194" s="1129"/>
    </row>
    <row r="195" spans="1:1" s="224" customFormat="1">
      <c r="A195" s="1129"/>
    </row>
    <row r="196" spans="1:1" s="224" customFormat="1">
      <c r="A196" s="1129"/>
    </row>
    <row r="197" spans="1:1" s="224" customFormat="1">
      <c r="A197" s="1129"/>
    </row>
    <row r="198" spans="1:1" s="224" customFormat="1">
      <c r="A198" s="1129"/>
    </row>
    <row r="199" spans="1:1" s="224" customFormat="1">
      <c r="A199" s="1129"/>
    </row>
    <row r="200" spans="1:1" s="224" customFormat="1">
      <c r="A200" s="1129"/>
    </row>
    <row r="201" spans="1:1" s="224" customFormat="1">
      <c r="A201" s="1129"/>
    </row>
    <row r="202" spans="1:1" s="224" customFormat="1">
      <c r="A202" s="1129"/>
    </row>
    <row r="203" spans="1:1" s="224" customFormat="1">
      <c r="A203" s="1129"/>
    </row>
    <row r="204" spans="1:1" s="224" customFormat="1">
      <c r="A204" s="1129"/>
    </row>
    <row r="205" spans="1:1" s="224" customFormat="1">
      <c r="A205" s="1129"/>
    </row>
    <row r="206" spans="1:1" s="224" customFormat="1">
      <c r="A206" s="1129"/>
    </row>
    <row r="207" spans="1:1" s="224" customFormat="1">
      <c r="A207" s="1129"/>
    </row>
    <row r="208" spans="1:1" s="224" customFormat="1">
      <c r="A208" s="1129"/>
    </row>
    <row r="209" spans="1:1" s="224" customFormat="1">
      <c r="A209" s="1129"/>
    </row>
    <row r="210" spans="1:1" s="224" customFormat="1">
      <c r="A210" s="1129"/>
    </row>
    <row r="211" spans="1:1" s="224" customFormat="1">
      <c r="A211" s="1129"/>
    </row>
    <row r="212" spans="1:1" s="224" customFormat="1">
      <c r="A212" s="1129"/>
    </row>
    <row r="213" spans="1:1" s="224" customFormat="1">
      <c r="A213" s="1129"/>
    </row>
    <row r="214" spans="1:1" s="224" customFormat="1">
      <c r="A214" s="1129"/>
    </row>
    <row r="215" spans="1:1" s="224" customFormat="1">
      <c r="A215" s="1129"/>
    </row>
    <row r="216" spans="1:1" s="224" customFormat="1">
      <c r="A216" s="1129"/>
    </row>
    <row r="217" spans="1:1" s="224" customFormat="1">
      <c r="A217" s="1129"/>
    </row>
    <row r="218" spans="1:1" s="224" customFormat="1">
      <c r="A218" s="1129"/>
    </row>
    <row r="219" spans="1:1" s="224" customFormat="1">
      <c r="A219" s="1129"/>
    </row>
    <row r="220" spans="1:1" s="224" customFormat="1">
      <c r="A220" s="1129"/>
    </row>
    <row r="221" spans="1:1" s="224" customFormat="1">
      <c r="A221" s="1129"/>
    </row>
    <row r="222" spans="1:1" s="224" customFormat="1">
      <c r="A222" s="1129"/>
    </row>
    <row r="223" spans="1:1" s="224" customFormat="1">
      <c r="A223" s="1129"/>
    </row>
    <row r="224" spans="1:1" s="224" customFormat="1">
      <c r="A224" s="1129"/>
    </row>
    <row r="225" spans="1:1" s="224" customFormat="1">
      <c r="A225" s="1129"/>
    </row>
    <row r="226" spans="1:1" s="224" customFormat="1">
      <c r="A226" s="1129"/>
    </row>
    <row r="227" spans="1:1" s="224" customFormat="1">
      <c r="A227" s="1129"/>
    </row>
    <row r="228" spans="1:1" s="224" customFormat="1">
      <c r="A228" s="1129"/>
    </row>
    <row r="229" spans="1:1" s="224" customFormat="1">
      <c r="A229" s="1129"/>
    </row>
    <row r="230" spans="1:1" s="224" customFormat="1">
      <c r="A230" s="1129"/>
    </row>
    <row r="231" spans="1:1" s="224" customFormat="1">
      <c r="A231" s="1129"/>
    </row>
    <row r="232" spans="1:1" s="224" customFormat="1">
      <c r="A232" s="1129"/>
    </row>
    <row r="233" spans="1:1" s="224" customFormat="1">
      <c r="A233" s="1129"/>
    </row>
    <row r="234" spans="1:1" s="224" customFormat="1">
      <c r="A234" s="1129"/>
    </row>
    <row r="235" spans="1:1" s="224" customFormat="1">
      <c r="A235" s="1129"/>
    </row>
    <row r="236" spans="1:1" s="224" customFormat="1">
      <c r="A236" s="1129"/>
    </row>
    <row r="237" spans="1:1" s="224" customFormat="1">
      <c r="A237" s="1129"/>
    </row>
    <row r="238" spans="1:1" s="224" customFormat="1">
      <c r="A238" s="1129"/>
    </row>
    <row r="239" spans="1:1" s="224" customFormat="1">
      <c r="A239" s="1129"/>
    </row>
    <row r="240" spans="1:1" s="224" customFormat="1">
      <c r="A240" s="1129"/>
    </row>
    <row r="241" spans="1:1" s="224" customFormat="1">
      <c r="A241" s="1129"/>
    </row>
    <row r="242" spans="1:1" s="224" customFormat="1">
      <c r="A242" s="1129"/>
    </row>
    <row r="243" spans="1:1" s="224" customFormat="1">
      <c r="A243" s="1129"/>
    </row>
    <row r="244" spans="1:1" s="224" customFormat="1">
      <c r="A244" s="1129"/>
    </row>
    <row r="245" spans="1:1" s="224" customFormat="1">
      <c r="A245" s="1129"/>
    </row>
    <row r="246" spans="1:1" s="224" customFormat="1">
      <c r="A246" s="1129"/>
    </row>
    <row r="247" spans="1:1" s="224" customFormat="1">
      <c r="A247" s="1129"/>
    </row>
    <row r="248" spans="1:1" s="224" customFormat="1">
      <c r="A248" s="1129"/>
    </row>
    <row r="249" spans="1:1" s="224" customFormat="1">
      <c r="A249" s="1129"/>
    </row>
    <row r="250" spans="1:1" s="224" customFormat="1">
      <c r="A250" s="1129"/>
    </row>
    <row r="251" spans="1:1" s="224" customFormat="1">
      <c r="A251" s="1129"/>
    </row>
    <row r="252" spans="1:1" s="224" customFormat="1">
      <c r="A252" s="1129"/>
    </row>
    <row r="253" spans="1:1" s="224" customFormat="1">
      <c r="A253" s="1129"/>
    </row>
    <row r="254" spans="1:1" s="224" customFormat="1">
      <c r="A254" s="1129"/>
    </row>
    <row r="255" spans="1:1" s="224" customFormat="1">
      <c r="A255" s="1129"/>
    </row>
    <row r="256" spans="1:1" s="224" customFormat="1">
      <c r="A256" s="1129"/>
    </row>
    <row r="257" spans="1:1" s="224" customFormat="1">
      <c r="A257" s="1129"/>
    </row>
    <row r="258" spans="1:1" s="224" customFormat="1">
      <c r="A258" s="1129"/>
    </row>
    <row r="259" spans="1:1" s="224" customFormat="1">
      <c r="A259" s="1129"/>
    </row>
    <row r="260" spans="1:1" s="224" customFormat="1">
      <c r="A260" s="1129"/>
    </row>
    <row r="261" spans="1:1" s="224" customFormat="1">
      <c r="A261" s="1129"/>
    </row>
    <row r="262" spans="1:1" s="224" customFormat="1">
      <c r="A262" s="1129"/>
    </row>
    <row r="263" spans="1:1" s="224" customFormat="1">
      <c r="A263" s="1129"/>
    </row>
    <row r="264" spans="1:1" s="224" customFormat="1">
      <c r="A264" s="1129"/>
    </row>
    <row r="265" spans="1:1" s="224" customFormat="1">
      <c r="A265" s="1129"/>
    </row>
    <row r="266" spans="1:1" s="224" customFormat="1">
      <c r="A266" s="1129"/>
    </row>
    <row r="267" spans="1:1" s="224" customFormat="1">
      <c r="A267" s="1129"/>
    </row>
    <row r="268" spans="1:1" s="224" customFormat="1">
      <c r="A268" s="1129"/>
    </row>
    <row r="269" spans="1:1" s="224" customFormat="1">
      <c r="A269" s="1129"/>
    </row>
    <row r="270" spans="1:1" s="224" customFormat="1">
      <c r="A270" s="1129"/>
    </row>
    <row r="271" spans="1:1" s="224" customFormat="1">
      <c r="A271" s="1129"/>
    </row>
    <row r="272" spans="1:1" s="224" customFormat="1">
      <c r="A272" s="1129"/>
    </row>
    <row r="273" spans="1:1" s="224" customFormat="1">
      <c r="A273" s="1129"/>
    </row>
    <row r="274" spans="1:1" s="224" customFormat="1">
      <c r="A274" s="1129"/>
    </row>
    <row r="275" spans="1:1" s="224" customFormat="1">
      <c r="A275" s="1129"/>
    </row>
    <row r="276" spans="1:1" s="224" customFormat="1">
      <c r="A276" s="1129"/>
    </row>
    <row r="277" spans="1:1" s="224" customFormat="1">
      <c r="A277" s="1129"/>
    </row>
    <row r="278" spans="1:1" s="224" customFormat="1">
      <c r="A278" s="1129"/>
    </row>
    <row r="279" spans="1:1" s="224" customFormat="1">
      <c r="A279" s="1129"/>
    </row>
    <row r="280" spans="1:1" s="224" customFormat="1">
      <c r="A280" s="1129"/>
    </row>
    <row r="281" spans="1:1" s="224" customFormat="1">
      <c r="A281" s="1129"/>
    </row>
    <row r="282" spans="1:1" s="224" customFormat="1">
      <c r="A282" s="1129"/>
    </row>
    <row r="283" spans="1:1" s="224" customFormat="1">
      <c r="A283" s="1129"/>
    </row>
    <row r="284" spans="1:1" s="224" customFormat="1">
      <c r="A284" s="1129"/>
    </row>
    <row r="285" spans="1:1" s="224" customFormat="1">
      <c r="A285" s="1129"/>
    </row>
    <row r="286" spans="1:1" s="224" customFormat="1">
      <c r="A286" s="1129"/>
    </row>
    <row r="287" spans="1:1" s="224" customFormat="1">
      <c r="A287" s="1129"/>
    </row>
    <row r="288" spans="1:1" s="224" customFormat="1">
      <c r="A288" s="1129"/>
    </row>
    <row r="289" spans="1:1" s="224" customFormat="1">
      <c r="A289" s="1129"/>
    </row>
    <row r="290" spans="1:1" s="224" customFormat="1">
      <c r="A290" s="1129"/>
    </row>
    <row r="291" spans="1:1" s="224" customFormat="1">
      <c r="A291" s="1129"/>
    </row>
    <row r="292" spans="1:1" s="224" customFormat="1">
      <c r="A292" s="1129"/>
    </row>
    <row r="293" spans="1:1" s="224" customFormat="1">
      <c r="A293" s="1129"/>
    </row>
    <row r="294" spans="1:1" s="224" customFormat="1">
      <c r="A294" s="1129"/>
    </row>
    <row r="295" spans="1:1" s="224" customFormat="1">
      <c r="A295" s="1129"/>
    </row>
    <row r="296" spans="1:1" s="224" customFormat="1">
      <c r="A296" s="1129"/>
    </row>
    <row r="297" spans="1:1" s="224" customFormat="1">
      <c r="A297" s="1129"/>
    </row>
    <row r="298" spans="1:1" s="224" customFormat="1">
      <c r="A298" s="1129"/>
    </row>
    <row r="299" spans="1:1" s="224" customFormat="1">
      <c r="A299" s="1129"/>
    </row>
    <row r="300" spans="1:1" s="224" customFormat="1">
      <c r="A300" s="1129"/>
    </row>
    <row r="301" spans="1:1" s="224" customFormat="1">
      <c r="A301" s="1129"/>
    </row>
    <row r="302" spans="1:1" s="224" customFormat="1">
      <c r="A302" s="1129"/>
    </row>
    <row r="303" spans="1:1" s="224" customFormat="1">
      <c r="A303" s="1129"/>
    </row>
    <row r="304" spans="1:1" s="224" customFormat="1">
      <c r="A304" s="1129"/>
    </row>
    <row r="305" spans="1:1" s="224" customFormat="1">
      <c r="A305" s="1129"/>
    </row>
    <row r="306" spans="1:1" s="224" customFormat="1">
      <c r="A306" s="1129"/>
    </row>
    <row r="307" spans="1:1" s="224" customFormat="1">
      <c r="A307" s="1129"/>
    </row>
    <row r="308" spans="1:1" s="224" customFormat="1">
      <c r="A308" s="1129"/>
    </row>
    <row r="309" spans="1:1" s="224" customFormat="1">
      <c r="A309" s="1129"/>
    </row>
    <row r="310" spans="1:1" s="224" customFormat="1">
      <c r="A310" s="1129"/>
    </row>
    <row r="311" spans="1:1" s="224" customFormat="1">
      <c r="A311" s="1129"/>
    </row>
    <row r="312" spans="1:1" s="224" customFormat="1">
      <c r="A312" s="1129"/>
    </row>
    <row r="313" spans="1:1" s="224" customFormat="1">
      <c r="A313" s="1129"/>
    </row>
    <row r="314" spans="1:1" s="224" customFormat="1">
      <c r="A314" s="1129"/>
    </row>
    <row r="315" spans="1:1" s="224" customFormat="1">
      <c r="A315" s="1129"/>
    </row>
    <row r="316" spans="1:1" s="224" customFormat="1">
      <c r="A316" s="1129"/>
    </row>
    <row r="317" spans="1:1" s="224" customFormat="1">
      <c r="A317" s="1129"/>
    </row>
    <row r="318" spans="1:1" s="224" customFormat="1">
      <c r="A318" s="1129"/>
    </row>
    <row r="319" spans="1:1" s="224" customFormat="1">
      <c r="A319" s="1129"/>
    </row>
    <row r="320" spans="1:1" s="224" customFormat="1">
      <c r="A320" s="1129"/>
    </row>
    <row r="321" spans="1:1" s="224" customFormat="1">
      <c r="A321" s="1129"/>
    </row>
    <row r="322" spans="1:1" s="224" customFormat="1">
      <c r="A322" s="1129"/>
    </row>
    <row r="323" spans="1:1" s="224" customFormat="1">
      <c r="A323" s="1129"/>
    </row>
    <row r="324" spans="1:1" s="224" customFormat="1">
      <c r="A324" s="1129"/>
    </row>
    <row r="325" spans="1:1" s="224" customFormat="1">
      <c r="A325" s="1129"/>
    </row>
    <row r="326" spans="1:1" s="224" customFormat="1">
      <c r="A326" s="1129"/>
    </row>
    <row r="327" spans="1:1" s="224" customFormat="1">
      <c r="A327" s="1129"/>
    </row>
    <row r="328" spans="1:1" s="224" customFormat="1">
      <c r="A328" s="1129"/>
    </row>
    <row r="329" spans="1:1" s="224" customFormat="1">
      <c r="A329" s="1129"/>
    </row>
    <row r="330" spans="1:1" s="224" customFormat="1">
      <c r="A330" s="1129"/>
    </row>
    <row r="331" spans="1:1" s="224" customFormat="1">
      <c r="A331" s="1129"/>
    </row>
    <row r="332" spans="1:1" s="224" customFormat="1">
      <c r="A332" s="1129"/>
    </row>
    <row r="333" spans="1:1" s="224" customFormat="1">
      <c r="A333" s="1129"/>
    </row>
    <row r="334" spans="1:1" s="224" customFormat="1">
      <c r="A334" s="1129"/>
    </row>
    <row r="335" spans="1:1" s="224" customFormat="1">
      <c r="A335" s="1129"/>
    </row>
    <row r="336" spans="1:1" s="224" customFormat="1">
      <c r="A336" s="1129"/>
    </row>
    <row r="337" spans="1:1" s="224" customFormat="1">
      <c r="A337" s="1129"/>
    </row>
    <row r="338" spans="1:1" s="224" customFormat="1">
      <c r="A338" s="1129"/>
    </row>
    <row r="339" spans="1:1" s="224" customFormat="1">
      <c r="A339" s="1129"/>
    </row>
    <row r="340" spans="1:1" s="224" customFormat="1">
      <c r="A340" s="1129"/>
    </row>
    <row r="341" spans="1:1" s="224" customFormat="1">
      <c r="A341" s="1129"/>
    </row>
    <row r="342" spans="1:1" s="224" customFormat="1">
      <c r="A342" s="1129"/>
    </row>
    <row r="343" spans="1:1" s="224" customFormat="1">
      <c r="A343" s="1129"/>
    </row>
    <row r="344" spans="1:1" s="224" customFormat="1">
      <c r="A344" s="1129"/>
    </row>
    <row r="345" spans="1:1" s="224" customFormat="1">
      <c r="A345" s="1129"/>
    </row>
    <row r="346" spans="1:1" s="224" customFormat="1">
      <c r="A346" s="1129"/>
    </row>
    <row r="347" spans="1:1" s="224" customFormat="1">
      <c r="A347" s="1129"/>
    </row>
    <row r="348" spans="1:1" s="224" customFormat="1">
      <c r="A348" s="1129"/>
    </row>
    <row r="349" spans="1:1" s="224" customFormat="1">
      <c r="A349" s="1129"/>
    </row>
    <row r="350" spans="1:1" s="224" customFormat="1">
      <c r="A350" s="1129"/>
    </row>
    <row r="351" spans="1:1" s="224" customFormat="1">
      <c r="A351" s="1129"/>
    </row>
    <row r="352" spans="1:1" s="224" customFormat="1">
      <c r="A352" s="1129"/>
    </row>
    <row r="353" spans="1:1" s="224" customFormat="1">
      <c r="A353" s="1129"/>
    </row>
    <row r="354" spans="1:1" s="224" customFormat="1">
      <c r="A354" s="1129"/>
    </row>
    <row r="355" spans="1:1" s="224" customFormat="1">
      <c r="A355" s="1129"/>
    </row>
    <row r="356" spans="1:1" s="224" customFormat="1">
      <c r="A356" s="1129"/>
    </row>
    <row r="357" spans="1:1" s="224" customFormat="1">
      <c r="A357" s="1129"/>
    </row>
    <row r="358" spans="1:1" s="224" customFormat="1">
      <c r="A358" s="1129"/>
    </row>
    <row r="359" spans="1:1" s="224" customFormat="1">
      <c r="A359" s="1129"/>
    </row>
    <row r="360" spans="1:1" s="224" customFormat="1">
      <c r="A360" s="1129"/>
    </row>
    <row r="361" spans="1:1" s="224" customFormat="1">
      <c r="A361" s="1129"/>
    </row>
    <row r="362" spans="1:1" s="224" customFormat="1">
      <c r="A362" s="1129"/>
    </row>
    <row r="363" spans="1:1" s="224" customFormat="1">
      <c r="A363" s="1129"/>
    </row>
    <row r="364" spans="1:1" s="224" customFormat="1">
      <c r="A364" s="1129"/>
    </row>
    <row r="365" spans="1:1" s="224" customFormat="1">
      <c r="A365" s="1129"/>
    </row>
    <row r="366" spans="1:1" s="224" customFormat="1">
      <c r="A366" s="1129"/>
    </row>
    <row r="367" spans="1:1" s="224" customFormat="1">
      <c r="A367" s="1129"/>
    </row>
    <row r="368" spans="1:1" s="224" customFormat="1">
      <c r="A368" s="1129"/>
    </row>
    <row r="369" spans="1:1" s="224" customFormat="1">
      <c r="A369" s="1129"/>
    </row>
    <row r="370" spans="1:1" s="224" customFormat="1">
      <c r="A370" s="1129"/>
    </row>
    <row r="371" spans="1:1" s="224" customFormat="1">
      <c r="A371" s="1129"/>
    </row>
    <row r="372" spans="1:1" s="224" customFormat="1">
      <c r="A372" s="1129"/>
    </row>
    <row r="373" spans="1:1" s="224" customFormat="1">
      <c r="A373" s="1129"/>
    </row>
    <row r="374" spans="1:1" s="224" customFormat="1">
      <c r="A374" s="1129"/>
    </row>
    <row r="375" spans="1:1" s="224" customFormat="1">
      <c r="A375" s="1129"/>
    </row>
    <row r="376" spans="1:1" s="224" customFormat="1">
      <c r="A376" s="1129"/>
    </row>
    <row r="377" spans="1:1" s="224" customFormat="1">
      <c r="A377" s="1129"/>
    </row>
    <row r="378" spans="1:1" s="224" customFormat="1">
      <c r="A378" s="1129"/>
    </row>
    <row r="379" spans="1:1" s="224" customFormat="1">
      <c r="A379" s="1129"/>
    </row>
    <row r="380" spans="1:1" s="224" customFormat="1">
      <c r="A380" s="1129"/>
    </row>
    <row r="381" spans="1:1" s="224" customFormat="1">
      <c r="A381" s="1129"/>
    </row>
    <row r="382" spans="1:1" s="224" customFormat="1">
      <c r="A382" s="1129"/>
    </row>
    <row r="383" spans="1:1" s="224" customFormat="1">
      <c r="A383" s="1129"/>
    </row>
    <row r="384" spans="1:1" s="224" customFormat="1">
      <c r="A384" s="1129"/>
    </row>
    <row r="385" spans="1:1" s="224" customFormat="1">
      <c r="A385" s="1129"/>
    </row>
    <row r="386" spans="1:1" s="224" customFormat="1">
      <c r="A386" s="1129"/>
    </row>
    <row r="387" spans="1:1" s="224" customFormat="1">
      <c r="A387" s="1129"/>
    </row>
    <row r="388" spans="1:1" s="224" customFormat="1">
      <c r="A388" s="1129"/>
    </row>
    <row r="389" spans="1:1" s="224" customFormat="1">
      <c r="A389" s="1129"/>
    </row>
    <row r="390" spans="1:1" s="224" customFormat="1">
      <c r="A390" s="1129"/>
    </row>
    <row r="391" spans="1:1" s="224" customFormat="1">
      <c r="A391" s="1129"/>
    </row>
    <row r="392" spans="1:1" s="224" customFormat="1">
      <c r="A392" s="1129"/>
    </row>
    <row r="393" spans="1:1" s="224" customFormat="1">
      <c r="A393" s="1129"/>
    </row>
    <row r="394" spans="1:1" s="224" customFormat="1">
      <c r="A394" s="1129"/>
    </row>
    <row r="395" spans="1:1" s="224" customFormat="1">
      <c r="A395" s="1129"/>
    </row>
    <row r="396" spans="1:1" s="224" customFormat="1">
      <c r="A396" s="1129"/>
    </row>
    <row r="397" spans="1:1" s="224" customFormat="1">
      <c r="A397" s="1129"/>
    </row>
    <row r="398" spans="1:1" s="224" customFormat="1">
      <c r="A398" s="1129"/>
    </row>
    <row r="399" spans="1:1" s="224" customFormat="1">
      <c r="A399" s="1129"/>
    </row>
    <row r="400" spans="1:1" s="224" customFormat="1">
      <c r="A400" s="1129"/>
    </row>
    <row r="401" spans="1:1" s="224" customFormat="1">
      <c r="A401" s="1129"/>
    </row>
    <row r="402" spans="1:1" s="224" customFormat="1">
      <c r="A402" s="1129"/>
    </row>
    <row r="403" spans="1:1" s="224" customFormat="1">
      <c r="A403" s="1129"/>
    </row>
    <row r="404" spans="1:1" s="224" customFormat="1">
      <c r="A404" s="1129"/>
    </row>
    <row r="405" spans="1:1" s="224" customFormat="1">
      <c r="A405" s="1129"/>
    </row>
    <row r="406" spans="1:1" s="224" customFormat="1">
      <c r="A406" s="1129"/>
    </row>
    <row r="407" spans="1:1" s="224" customFormat="1">
      <c r="A407" s="1129"/>
    </row>
    <row r="408" spans="1:1" s="224" customFormat="1">
      <c r="A408" s="1129"/>
    </row>
    <row r="409" spans="1:1" s="224" customFormat="1">
      <c r="A409" s="1129"/>
    </row>
    <row r="410" spans="1:1" s="224" customFormat="1">
      <c r="A410" s="1129"/>
    </row>
    <row r="411" spans="1:1" s="224" customFormat="1">
      <c r="A411" s="1129"/>
    </row>
    <row r="412" spans="1:1" s="224" customFormat="1">
      <c r="A412" s="1129"/>
    </row>
    <row r="413" spans="1:1" s="224" customFormat="1">
      <c r="A413" s="1129"/>
    </row>
    <row r="414" spans="1:1" s="224" customFormat="1">
      <c r="A414" s="1129"/>
    </row>
    <row r="415" spans="1:1" s="224" customFormat="1">
      <c r="A415" s="1129"/>
    </row>
    <row r="416" spans="1:1" s="224" customFormat="1">
      <c r="A416" s="1129"/>
    </row>
    <row r="417" spans="1:1" s="224" customFormat="1">
      <c r="A417" s="1129"/>
    </row>
    <row r="418" spans="1:1" s="224" customFormat="1">
      <c r="A418" s="1129"/>
    </row>
    <row r="419" spans="1:1" s="224" customFormat="1">
      <c r="A419" s="1129"/>
    </row>
    <row r="420" spans="1:1" s="224" customFormat="1">
      <c r="A420" s="1129"/>
    </row>
    <row r="421" spans="1:1" s="224" customFormat="1">
      <c r="A421" s="1129"/>
    </row>
    <row r="422" spans="1:1" s="224" customFormat="1">
      <c r="A422" s="1129"/>
    </row>
    <row r="423" spans="1:1" s="224" customFormat="1">
      <c r="A423" s="1129"/>
    </row>
    <row r="424" spans="1:1" s="224" customFormat="1">
      <c r="A424" s="1129"/>
    </row>
    <row r="425" spans="1:1" s="224" customFormat="1">
      <c r="A425" s="1129"/>
    </row>
    <row r="426" spans="1:1" s="224" customFormat="1">
      <c r="A426" s="1129"/>
    </row>
    <row r="427" spans="1:1" s="224" customFormat="1">
      <c r="A427" s="1129"/>
    </row>
    <row r="428" spans="1:1" s="224" customFormat="1">
      <c r="A428" s="1129"/>
    </row>
    <row r="429" spans="1:1" s="224" customFormat="1">
      <c r="A429" s="1129"/>
    </row>
    <row r="430" spans="1:1" s="224" customFormat="1">
      <c r="A430" s="1129"/>
    </row>
    <row r="431" spans="1:1" s="224" customFormat="1">
      <c r="A431" s="1129"/>
    </row>
    <row r="432" spans="1:1" s="224" customFormat="1">
      <c r="A432" s="1129"/>
    </row>
    <row r="433" spans="1:1" s="224" customFormat="1">
      <c r="A433" s="1129"/>
    </row>
    <row r="434" spans="1:1" s="224" customFormat="1">
      <c r="A434" s="1129"/>
    </row>
    <row r="435" spans="1:1" s="224" customFormat="1">
      <c r="A435" s="1129"/>
    </row>
    <row r="436" spans="1:1" s="224" customFormat="1">
      <c r="A436" s="1129"/>
    </row>
    <row r="437" spans="1:1" s="224" customFormat="1">
      <c r="A437" s="1129"/>
    </row>
    <row r="438" spans="1:1" s="224" customFormat="1">
      <c r="A438" s="1129"/>
    </row>
    <row r="439" spans="1:1" s="224" customFormat="1">
      <c r="A439" s="1129"/>
    </row>
    <row r="440" spans="1:1" s="224" customFormat="1">
      <c r="A440" s="1129"/>
    </row>
    <row r="441" spans="1:1" s="224" customFormat="1">
      <c r="A441" s="1129"/>
    </row>
    <row r="442" spans="1:1" s="224" customFormat="1">
      <c r="A442" s="1129"/>
    </row>
    <row r="443" spans="1:1" s="224" customFormat="1">
      <c r="A443" s="1129"/>
    </row>
    <row r="444" spans="1:1" s="224" customFormat="1">
      <c r="A444" s="1129"/>
    </row>
    <row r="445" spans="1:1" s="224" customFormat="1">
      <c r="A445" s="1129"/>
    </row>
    <row r="446" spans="1:1" s="224" customFormat="1">
      <c r="A446" s="1129"/>
    </row>
    <row r="447" spans="1:1" s="224" customFormat="1">
      <c r="A447" s="1129"/>
    </row>
    <row r="448" spans="1:1" s="224" customFormat="1">
      <c r="A448" s="1129"/>
    </row>
    <row r="449" spans="1:1" s="224" customFormat="1">
      <c r="A449" s="1129"/>
    </row>
    <row r="450" spans="1:1" s="224" customFormat="1">
      <c r="A450" s="1129"/>
    </row>
    <row r="451" spans="1:1" s="224" customFormat="1">
      <c r="A451" s="1129"/>
    </row>
    <row r="452" spans="1:1" s="224" customFormat="1">
      <c r="A452" s="1129"/>
    </row>
    <row r="453" spans="1:1" s="224" customFormat="1">
      <c r="A453" s="1129"/>
    </row>
    <row r="454" spans="1:1" s="224" customFormat="1">
      <c r="A454" s="1129"/>
    </row>
    <row r="455" spans="1:1" s="224" customFormat="1">
      <c r="A455" s="1129"/>
    </row>
    <row r="456" spans="1:1" s="224" customFormat="1">
      <c r="A456" s="1129"/>
    </row>
    <row r="457" spans="1:1" s="224" customFormat="1">
      <c r="A457" s="1129"/>
    </row>
    <row r="458" spans="1:1" s="224" customFormat="1">
      <c r="A458" s="1129"/>
    </row>
    <row r="459" spans="1:1" s="224" customFormat="1">
      <c r="A459" s="1129"/>
    </row>
    <row r="460" spans="1:1" s="224" customFormat="1">
      <c r="A460" s="1129"/>
    </row>
    <row r="461" spans="1:1" s="224" customFormat="1">
      <c r="A461" s="1129"/>
    </row>
    <row r="462" spans="1:1" s="224" customFormat="1">
      <c r="A462" s="1129"/>
    </row>
    <row r="463" spans="1:1" s="224" customFormat="1">
      <c r="A463" s="1129"/>
    </row>
    <row r="464" spans="1:1" s="224" customFormat="1">
      <c r="A464" s="1129"/>
    </row>
    <row r="465" spans="1:1" s="224" customFormat="1">
      <c r="A465" s="1129"/>
    </row>
    <row r="466" spans="1:1" s="224" customFormat="1">
      <c r="A466" s="1129"/>
    </row>
    <row r="467" spans="1:1" s="224" customFormat="1">
      <c r="A467" s="1129"/>
    </row>
    <row r="468" spans="1:1" s="224" customFormat="1">
      <c r="A468" s="1129"/>
    </row>
    <row r="469" spans="1:1" s="224" customFormat="1">
      <c r="A469" s="1129"/>
    </row>
    <row r="470" spans="1:1" s="224" customFormat="1">
      <c r="A470" s="1129"/>
    </row>
    <row r="471" spans="1:1" s="224" customFormat="1">
      <c r="A471" s="1129"/>
    </row>
    <row r="472" spans="1:1" s="224" customFormat="1">
      <c r="A472" s="1129"/>
    </row>
    <row r="473" spans="1:1" s="224" customFormat="1">
      <c r="A473" s="1129"/>
    </row>
    <row r="474" spans="1:1" s="224" customFormat="1">
      <c r="A474" s="1129"/>
    </row>
    <row r="475" spans="1:1" s="224" customFormat="1">
      <c r="A475" s="1129"/>
    </row>
    <row r="476" spans="1:1" s="224" customFormat="1">
      <c r="A476" s="1129"/>
    </row>
    <row r="477" spans="1:1" s="224" customFormat="1">
      <c r="A477" s="1129"/>
    </row>
    <row r="478" spans="1:1" s="224" customFormat="1">
      <c r="A478" s="1129"/>
    </row>
    <row r="479" spans="1:1" s="224" customFormat="1">
      <c r="A479" s="1129"/>
    </row>
    <row r="480" spans="1:1" s="224" customFormat="1">
      <c r="A480" s="1129"/>
    </row>
    <row r="481" spans="1:1" s="224" customFormat="1">
      <c r="A481" s="1129"/>
    </row>
    <row r="482" spans="1:1" s="224" customFormat="1">
      <c r="A482" s="1129"/>
    </row>
    <row r="483" spans="1:1" s="224" customFormat="1">
      <c r="A483" s="1129"/>
    </row>
    <row r="484" spans="1:1" s="224" customFormat="1">
      <c r="A484" s="1129"/>
    </row>
    <row r="485" spans="1:1" s="224" customFormat="1">
      <c r="A485" s="1129"/>
    </row>
    <row r="486" spans="1:1" s="224" customFormat="1">
      <c r="A486" s="1129"/>
    </row>
    <row r="487" spans="1:1" s="224" customFormat="1">
      <c r="A487" s="1129"/>
    </row>
    <row r="488" spans="1:1" s="224" customFormat="1">
      <c r="A488" s="1129"/>
    </row>
    <row r="489" spans="1:1" s="224" customFormat="1">
      <c r="A489" s="1129"/>
    </row>
    <row r="490" spans="1:1" s="224" customFormat="1">
      <c r="A490" s="1129"/>
    </row>
    <row r="491" spans="1:1" s="224" customFormat="1">
      <c r="A491" s="1129"/>
    </row>
    <row r="492" spans="1:1" s="224" customFormat="1">
      <c r="A492" s="1129"/>
    </row>
    <row r="493" spans="1:1" s="224" customFormat="1">
      <c r="A493" s="1129"/>
    </row>
    <row r="494" spans="1:1" s="224" customFormat="1">
      <c r="A494" s="1129"/>
    </row>
    <row r="495" spans="1:1" s="224" customFormat="1">
      <c r="A495" s="1129"/>
    </row>
    <row r="496" spans="1:1" s="224" customFormat="1">
      <c r="A496" s="1129"/>
    </row>
    <row r="497" spans="1:1" s="224" customFormat="1">
      <c r="A497" s="1129"/>
    </row>
    <row r="498" spans="1:1" s="224" customFormat="1">
      <c r="A498" s="1129"/>
    </row>
    <row r="499" spans="1:1" s="224" customFormat="1">
      <c r="A499" s="1129"/>
    </row>
    <row r="500" spans="1:1" s="224" customFormat="1">
      <c r="A500" s="1129"/>
    </row>
    <row r="501" spans="1:1" s="224" customFormat="1">
      <c r="A501" s="1129"/>
    </row>
    <row r="502" spans="1:1" s="224" customFormat="1">
      <c r="A502" s="1129"/>
    </row>
    <row r="503" spans="1:1" s="224" customFormat="1">
      <c r="A503" s="1129"/>
    </row>
    <row r="504" spans="1:1" s="224" customFormat="1">
      <c r="A504" s="1129"/>
    </row>
    <row r="505" spans="1:1" s="224" customFormat="1">
      <c r="A505" s="1129"/>
    </row>
    <row r="506" spans="1:1" s="224" customFormat="1">
      <c r="A506" s="1129"/>
    </row>
    <row r="507" spans="1:1" s="224" customFormat="1">
      <c r="A507" s="1129"/>
    </row>
    <row r="508" spans="1:1" s="224" customFormat="1">
      <c r="A508" s="1129"/>
    </row>
    <row r="509" spans="1:1" s="224" customFormat="1">
      <c r="A509" s="1129"/>
    </row>
    <row r="510" spans="1:1" s="224" customFormat="1">
      <c r="A510" s="1129"/>
    </row>
    <row r="511" spans="1:1" s="224" customFormat="1">
      <c r="A511" s="1129"/>
    </row>
    <row r="512" spans="1:1" s="224" customFormat="1">
      <c r="A512" s="1129"/>
    </row>
    <row r="513" spans="1:1" s="224" customFormat="1">
      <c r="A513" s="1129"/>
    </row>
    <row r="514" spans="1:1" s="224" customFormat="1">
      <c r="A514" s="1129"/>
    </row>
    <row r="515" spans="1:1" s="224" customFormat="1">
      <c r="A515" s="1129"/>
    </row>
    <row r="516" spans="1:1" s="224" customFormat="1">
      <c r="A516" s="1129"/>
    </row>
    <row r="517" spans="1:1" s="224" customFormat="1">
      <c r="A517" s="1129"/>
    </row>
    <row r="518" spans="1:1" s="224" customFormat="1">
      <c r="A518" s="1129"/>
    </row>
    <row r="519" spans="1:1" s="224" customFormat="1">
      <c r="A519" s="1129"/>
    </row>
    <row r="520" spans="1:1" s="224" customFormat="1">
      <c r="A520" s="1129"/>
    </row>
    <row r="521" spans="1:1" s="224" customFormat="1">
      <c r="A521" s="1129"/>
    </row>
    <row r="522" spans="1:1" s="224" customFormat="1">
      <c r="A522" s="1129"/>
    </row>
    <row r="523" spans="1:1" s="224" customFormat="1">
      <c r="A523" s="1129"/>
    </row>
    <row r="524" spans="1:1" s="224" customFormat="1">
      <c r="A524" s="1129"/>
    </row>
    <row r="525" spans="1:1" s="224" customFormat="1">
      <c r="A525" s="1129"/>
    </row>
    <row r="526" spans="1:1" s="224" customFormat="1">
      <c r="A526" s="1129"/>
    </row>
    <row r="527" spans="1:1" s="224" customFormat="1">
      <c r="A527" s="1129"/>
    </row>
    <row r="528" spans="1:1" s="224" customFormat="1">
      <c r="A528" s="1129"/>
    </row>
    <row r="529" spans="1:1" s="224" customFormat="1">
      <c r="A529" s="1129"/>
    </row>
    <row r="530" spans="1:1" s="224" customFormat="1">
      <c r="A530" s="1129"/>
    </row>
    <row r="531" spans="1:1" s="224" customFormat="1">
      <c r="A531" s="1129"/>
    </row>
    <row r="532" spans="1:1" s="224" customFormat="1">
      <c r="A532" s="1129"/>
    </row>
    <row r="533" spans="1:1" s="224" customFormat="1">
      <c r="A533" s="1129"/>
    </row>
    <row r="534" spans="1:1" s="224" customFormat="1">
      <c r="A534" s="1129"/>
    </row>
    <row r="535" spans="1:1" s="224" customFormat="1">
      <c r="A535" s="1129"/>
    </row>
    <row r="536" spans="1:1" s="224" customFormat="1">
      <c r="A536" s="1129"/>
    </row>
    <row r="537" spans="1:1" s="224" customFormat="1">
      <c r="A537" s="1129"/>
    </row>
    <row r="538" spans="1:1" s="224" customFormat="1">
      <c r="A538" s="1129"/>
    </row>
    <row r="539" spans="1:1" s="224" customFormat="1">
      <c r="A539" s="1129"/>
    </row>
    <row r="540" spans="1:1" s="224" customFormat="1">
      <c r="A540" s="1129"/>
    </row>
    <row r="541" spans="1:1" s="224" customFormat="1">
      <c r="A541" s="1129"/>
    </row>
    <row r="542" spans="1:1" s="224" customFormat="1">
      <c r="A542" s="1129"/>
    </row>
    <row r="543" spans="1:1" s="224" customFormat="1">
      <c r="A543" s="1129"/>
    </row>
    <row r="544" spans="1:1" s="224" customFormat="1">
      <c r="A544" s="1129"/>
    </row>
    <row r="545" spans="1:1" s="224" customFormat="1">
      <c r="A545" s="1129"/>
    </row>
    <row r="546" spans="1:1" s="224" customFormat="1">
      <c r="A546" s="1129"/>
    </row>
    <row r="547" spans="1:1" s="224" customFormat="1">
      <c r="A547" s="1129"/>
    </row>
    <row r="548" spans="1:1" s="224" customFormat="1">
      <c r="A548" s="1129"/>
    </row>
    <row r="549" spans="1:1" s="224" customFormat="1">
      <c r="A549" s="1129"/>
    </row>
    <row r="550" spans="1:1" s="224" customFormat="1">
      <c r="A550" s="1129"/>
    </row>
    <row r="551" spans="1:1" s="224" customFormat="1">
      <c r="A551" s="1129"/>
    </row>
    <row r="552" spans="1:1" s="224" customFormat="1">
      <c r="A552" s="1129"/>
    </row>
    <row r="553" spans="1:1" s="224" customFormat="1">
      <c r="A553" s="1129"/>
    </row>
    <row r="554" spans="1:1" s="224" customFormat="1">
      <c r="A554" s="1129"/>
    </row>
    <row r="555" spans="1:1" s="224" customFormat="1">
      <c r="A555" s="1129"/>
    </row>
    <row r="556" spans="1:1" s="224" customFormat="1">
      <c r="A556" s="1129"/>
    </row>
    <row r="557" spans="1:1" s="224" customFormat="1">
      <c r="A557" s="1129"/>
    </row>
    <row r="558" spans="1:1" s="224" customFormat="1">
      <c r="A558" s="1129"/>
    </row>
    <row r="559" spans="1:1" s="224" customFormat="1">
      <c r="A559" s="1129"/>
    </row>
    <row r="560" spans="1:1" s="224" customFormat="1">
      <c r="A560" s="1129"/>
    </row>
    <row r="561" spans="1:1" s="224" customFormat="1">
      <c r="A561" s="1129"/>
    </row>
    <row r="562" spans="1:1" s="224" customFormat="1">
      <c r="A562" s="1129"/>
    </row>
    <row r="563" spans="1:1" s="224" customFormat="1">
      <c r="A563" s="1129"/>
    </row>
    <row r="564" spans="1:1" s="224" customFormat="1">
      <c r="A564" s="1129"/>
    </row>
    <row r="565" spans="1:1" s="224" customFormat="1">
      <c r="A565" s="1129"/>
    </row>
    <row r="566" spans="1:1" s="224" customFormat="1">
      <c r="A566" s="1129"/>
    </row>
    <row r="567" spans="1:1" s="224" customFormat="1">
      <c r="A567" s="1129"/>
    </row>
    <row r="568" spans="1:1" s="224" customFormat="1">
      <c r="A568" s="1129"/>
    </row>
    <row r="569" spans="1:1" s="224" customFormat="1">
      <c r="A569" s="1129"/>
    </row>
    <row r="570" spans="1:1" s="224" customFormat="1">
      <c r="A570" s="1129"/>
    </row>
    <row r="571" spans="1:1" s="224" customFormat="1">
      <c r="A571" s="1129"/>
    </row>
    <row r="572" spans="1:1" s="224" customFormat="1">
      <c r="A572" s="1129"/>
    </row>
    <row r="573" spans="1:1" s="224" customFormat="1">
      <c r="A573" s="1129"/>
    </row>
    <row r="574" spans="1:1" s="224" customFormat="1">
      <c r="A574" s="1129"/>
    </row>
    <row r="575" spans="1:1" s="224" customFormat="1">
      <c r="A575" s="1129"/>
    </row>
    <row r="576" spans="1:1" s="224" customFormat="1">
      <c r="A576" s="1129"/>
    </row>
    <row r="577" spans="1:1" s="224" customFormat="1">
      <c r="A577" s="1129"/>
    </row>
    <row r="578" spans="1:1" s="224" customFormat="1">
      <c r="A578" s="1129"/>
    </row>
    <row r="579" spans="1:1" s="224" customFormat="1">
      <c r="A579" s="1129"/>
    </row>
    <row r="580" spans="1:1" s="224" customFormat="1">
      <c r="A580" s="1129"/>
    </row>
    <row r="581" spans="1:1" s="224" customFormat="1">
      <c r="A581" s="1129"/>
    </row>
    <row r="582" spans="1:1" s="224" customFormat="1">
      <c r="A582" s="1129"/>
    </row>
    <row r="583" spans="1:1" s="224" customFormat="1">
      <c r="A583" s="1129"/>
    </row>
    <row r="584" spans="1:1" s="224" customFormat="1">
      <c r="A584" s="1129"/>
    </row>
    <row r="585" spans="1:1" s="224" customFormat="1">
      <c r="A585" s="1129"/>
    </row>
    <row r="586" spans="1:1" s="224" customFormat="1">
      <c r="A586" s="1129"/>
    </row>
    <row r="587" spans="1:1" s="224" customFormat="1">
      <c r="A587" s="1129"/>
    </row>
    <row r="588" spans="1:1" s="224" customFormat="1">
      <c r="A588" s="1129"/>
    </row>
    <row r="589" spans="1:1" s="224" customFormat="1">
      <c r="A589" s="1129"/>
    </row>
    <row r="590" spans="1:1" s="224" customFormat="1">
      <c r="A590" s="1129"/>
    </row>
    <row r="591" spans="1:1" s="224" customFormat="1">
      <c r="A591" s="1129"/>
    </row>
    <row r="592" spans="1:1" s="224" customFormat="1">
      <c r="A592" s="1129"/>
    </row>
    <row r="593" spans="1:1" s="224" customFormat="1">
      <c r="A593" s="1129"/>
    </row>
    <row r="594" spans="1:1" s="224" customFormat="1">
      <c r="A594" s="1129"/>
    </row>
    <row r="595" spans="1:1" s="224" customFormat="1">
      <c r="A595" s="1129"/>
    </row>
    <row r="596" spans="1:1" s="224" customFormat="1">
      <c r="A596" s="1129"/>
    </row>
    <row r="597" spans="1:1" s="224" customFormat="1">
      <c r="A597" s="1129"/>
    </row>
    <row r="598" spans="1:1" s="224" customFormat="1">
      <c r="A598" s="1129"/>
    </row>
    <row r="599" spans="1:1" s="224" customFormat="1">
      <c r="A599" s="1129"/>
    </row>
    <row r="600" spans="1:1" s="224" customFormat="1">
      <c r="A600" s="1129"/>
    </row>
    <row r="601" spans="1:1" s="224" customFormat="1">
      <c r="A601" s="1129"/>
    </row>
    <row r="602" spans="1:1" s="224" customFormat="1">
      <c r="A602" s="1129"/>
    </row>
    <row r="603" spans="1:1" s="224" customFormat="1">
      <c r="A603" s="1129"/>
    </row>
    <row r="604" spans="1:1" s="224" customFormat="1">
      <c r="A604" s="1129"/>
    </row>
    <row r="605" spans="1:1" s="224" customFormat="1">
      <c r="A605" s="1129"/>
    </row>
    <row r="606" spans="1:1" s="224" customFormat="1">
      <c r="A606" s="1129"/>
    </row>
    <row r="607" spans="1:1" s="224" customFormat="1">
      <c r="A607" s="1129"/>
    </row>
    <row r="608" spans="1:1" s="224" customFormat="1">
      <c r="A608" s="1129"/>
    </row>
    <row r="609" spans="1:1" s="224" customFormat="1">
      <c r="A609" s="1129"/>
    </row>
    <row r="610" spans="1:1" s="224" customFormat="1">
      <c r="A610" s="1129"/>
    </row>
    <row r="611" spans="1:1" s="224" customFormat="1">
      <c r="A611" s="1129"/>
    </row>
    <row r="612" spans="1:1" s="224" customFormat="1">
      <c r="A612" s="1129"/>
    </row>
    <row r="613" spans="1:1" s="224" customFormat="1">
      <c r="A613" s="1129"/>
    </row>
    <row r="614" spans="1:1" s="224" customFormat="1">
      <c r="A614" s="1129"/>
    </row>
    <row r="615" spans="1:1" s="224" customFormat="1">
      <c r="A615" s="1129"/>
    </row>
    <row r="616" spans="1:1" s="224" customFormat="1">
      <c r="A616" s="1129"/>
    </row>
    <row r="617" spans="1:1" s="224" customFormat="1">
      <c r="A617" s="1129"/>
    </row>
    <row r="618" spans="1:1" s="224" customFormat="1">
      <c r="A618" s="1129"/>
    </row>
    <row r="619" spans="1:1" s="224" customFormat="1">
      <c r="A619" s="1129"/>
    </row>
    <row r="620" spans="1:1" s="224" customFormat="1">
      <c r="A620" s="1129"/>
    </row>
    <row r="621" spans="1:1" s="224" customFormat="1">
      <c r="A621" s="1129"/>
    </row>
    <row r="622" spans="1:1" s="224" customFormat="1">
      <c r="A622" s="1129"/>
    </row>
    <row r="623" spans="1:1" s="224" customFormat="1">
      <c r="A623" s="1129"/>
    </row>
    <row r="624" spans="1:1" s="224" customFormat="1">
      <c r="A624" s="1129"/>
    </row>
    <row r="625" spans="1:1" s="224" customFormat="1">
      <c r="A625" s="1129"/>
    </row>
    <row r="626" spans="1:1" s="224" customFormat="1">
      <c r="A626" s="1129"/>
    </row>
    <row r="627" spans="1:1" s="224" customFormat="1">
      <c r="A627" s="1129"/>
    </row>
    <row r="628" spans="1:1" s="224" customFormat="1">
      <c r="A628" s="1129"/>
    </row>
    <row r="629" spans="1:1" s="224" customFormat="1">
      <c r="A629" s="1129"/>
    </row>
    <row r="630" spans="1:1" s="224" customFormat="1">
      <c r="A630" s="1129"/>
    </row>
    <row r="631" spans="1:1" s="224" customFormat="1">
      <c r="A631" s="1129"/>
    </row>
    <row r="632" spans="1:1" s="224" customFormat="1">
      <c r="A632" s="1129"/>
    </row>
    <row r="633" spans="1:1" s="224" customFormat="1">
      <c r="A633" s="1129"/>
    </row>
    <row r="634" spans="1:1" s="224" customFormat="1">
      <c r="A634" s="1129"/>
    </row>
    <row r="635" spans="1:1" s="224" customFormat="1">
      <c r="A635" s="1129"/>
    </row>
    <row r="636" spans="1:1" s="224" customFormat="1">
      <c r="A636" s="1129"/>
    </row>
    <row r="637" spans="1:1" s="224" customFormat="1">
      <c r="A637" s="1129"/>
    </row>
    <row r="638" spans="1:1" s="224" customFormat="1">
      <c r="A638" s="1129"/>
    </row>
    <row r="639" spans="1:1" s="224" customFormat="1">
      <c r="A639" s="1129"/>
    </row>
    <row r="640" spans="1:1" s="224" customFormat="1">
      <c r="A640" s="1129"/>
    </row>
    <row r="641" spans="1:1" s="224" customFormat="1">
      <c r="A641" s="1129"/>
    </row>
    <row r="642" spans="1:1" s="224" customFormat="1">
      <c r="A642" s="1129"/>
    </row>
    <row r="643" spans="1:1" s="224" customFormat="1">
      <c r="A643" s="1129"/>
    </row>
    <row r="644" spans="1:1" s="224" customFormat="1">
      <c r="A644" s="1129"/>
    </row>
    <row r="645" spans="1:1" s="224" customFormat="1">
      <c r="A645" s="1129"/>
    </row>
    <row r="646" spans="1:1" s="224" customFormat="1">
      <c r="A646" s="1129"/>
    </row>
    <row r="647" spans="1:1" s="224" customFormat="1">
      <c r="A647" s="1129"/>
    </row>
    <row r="648" spans="1:1" s="224" customFormat="1">
      <c r="A648" s="1129"/>
    </row>
    <row r="649" spans="1:1" s="224" customFormat="1">
      <c r="A649" s="1129"/>
    </row>
    <row r="650" spans="1:1" s="224" customFormat="1">
      <c r="A650" s="1129"/>
    </row>
    <row r="651" spans="1:1" s="224" customFormat="1">
      <c r="A651" s="1129"/>
    </row>
    <row r="652" spans="1:1" s="224" customFormat="1">
      <c r="A652" s="1129"/>
    </row>
    <row r="653" spans="1:1" s="224" customFormat="1">
      <c r="A653" s="1129"/>
    </row>
    <row r="654" spans="1:1" s="224" customFormat="1">
      <c r="A654" s="1129"/>
    </row>
    <row r="655" spans="1:1" s="224" customFormat="1">
      <c r="A655" s="1129"/>
    </row>
    <row r="656" spans="1:1" s="224" customFormat="1">
      <c r="A656" s="1129"/>
    </row>
    <row r="657" spans="1:1" s="224" customFormat="1">
      <c r="A657" s="1129"/>
    </row>
    <row r="658" spans="1:1" s="224" customFormat="1">
      <c r="A658" s="1129"/>
    </row>
    <row r="659" spans="1:1" s="224" customFormat="1">
      <c r="A659" s="1129"/>
    </row>
    <row r="660" spans="1:1" s="224" customFormat="1">
      <c r="A660" s="1129"/>
    </row>
    <row r="661" spans="1:1" s="224" customFormat="1">
      <c r="A661" s="1129"/>
    </row>
    <row r="662" spans="1:1" s="224" customFormat="1">
      <c r="A662" s="1129"/>
    </row>
    <row r="663" spans="1:1" s="224" customFormat="1">
      <c r="A663" s="1129"/>
    </row>
    <row r="664" spans="1:1" s="224" customFormat="1">
      <c r="A664" s="1129"/>
    </row>
    <row r="665" spans="1:1" s="224" customFormat="1">
      <c r="A665" s="1129"/>
    </row>
    <row r="666" spans="1:1" s="224" customFormat="1">
      <c r="A666" s="1129"/>
    </row>
    <row r="667" spans="1:1" s="224" customFormat="1">
      <c r="A667" s="1129"/>
    </row>
    <row r="668" spans="1:1" s="224" customFormat="1">
      <c r="A668" s="1129"/>
    </row>
    <row r="669" spans="1:1" s="224" customFormat="1">
      <c r="A669" s="1129"/>
    </row>
    <row r="670" spans="1:1" s="224" customFormat="1">
      <c r="A670" s="1129"/>
    </row>
    <row r="671" spans="1:1" s="224" customFormat="1">
      <c r="A671" s="1129"/>
    </row>
    <row r="672" spans="1:1" s="224" customFormat="1">
      <c r="A672" s="1129"/>
    </row>
    <row r="673" spans="1:1" s="224" customFormat="1">
      <c r="A673" s="1129"/>
    </row>
    <row r="674" spans="1:1" s="224" customFormat="1">
      <c r="A674" s="1129"/>
    </row>
    <row r="675" spans="1:1" s="224" customFormat="1">
      <c r="A675" s="1129"/>
    </row>
    <row r="676" spans="1:1" s="224" customFormat="1">
      <c r="A676" s="1129"/>
    </row>
    <row r="677" spans="1:1" s="224" customFormat="1">
      <c r="A677" s="1129"/>
    </row>
    <row r="678" spans="1:1" s="224" customFormat="1">
      <c r="A678" s="1129"/>
    </row>
    <row r="679" spans="1:1" s="224" customFormat="1">
      <c r="A679" s="1129"/>
    </row>
    <row r="680" spans="1:1" s="224" customFormat="1">
      <c r="A680" s="1129"/>
    </row>
    <row r="681" spans="1:1" s="224" customFormat="1">
      <c r="A681" s="1129"/>
    </row>
    <row r="682" spans="1:1" s="224" customFormat="1">
      <c r="A682" s="1129"/>
    </row>
    <row r="683" spans="1:1" s="224" customFormat="1">
      <c r="A683" s="1129"/>
    </row>
    <row r="684" spans="1:1" s="224" customFormat="1">
      <c r="A684" s="1129"/>
    </row>
    <row r="685" spans="1:1" s="224" customFormat="1">
      <c r="A685" s="1129"/>
    </row>
    <row r="686" spans="1:1" s="224" customFormat="1">
      <c r="A686" s="1129"/>
    </row>
    <row r="687" spans="1:1" s="224" customFormat="1">
      <c r="A687" s="1129"/>
    </row>
    <row r="688" spans="1:1" s="224" customFormat="1">
      <c r="A688" s="1129"/>
    </row>
    <row r="689" spans="1:1" s="224" customFormat="1">
      <c r="A689" s="1129"/>
    </row>
    <row r="690" spans="1:1" s="224" customFormat="1">
      <c r="A690" s="1129"/>
    </row>
    <row r="691" spans="1:1" s="224" customFormat="1">
      <c r="A691" s="1129"/>
    </row>
    <row r="692" spans="1:1" s="224" customFormat="1">
      <c r="A692" s="1129"/>
    </row>
    <row r="693" spans="1:1" s="224" customFormat="1">
      <c r="A693" s="1129"/>
    </row>
    <row r="694" spans="1:1" s="224" customFormat="1">
      <c r="A694" s="1129"/>
    </row>
    <row r="695" spans="1:1" s="224" customFormat="1">
      <c r="A695" s="1129"/>
    </row>
    <row r="696" spans="1:1" s="224" customFormat="1">
      <c r="A696" s="1129"/>
    </row>
    <row r="697" spans="1:1" s="224" customFormat="1">
      <c r="A697" s="1129"/>
    </row>
    <row r="698" spans="1:1" s="224" customFormat="1">
      <c r="A698" s="1129"/>
    </row>
    <row r="699" spans="1:1" s="224" customFormat="1">
      <c r="A699" s="1129"/>
    </row>
    <row r="700" spans="1:1" s="224" customFormat="1">
      <c r="A700" s="1129"/>
    </row>
    <row r="701" spans="1:1" s="224" customFormat="1">
      <c r="A701" s="1129"/>
    </row>
    <row r="702" spans="1:1" s="224" customFormat="1">
      <c r="A702" s="1129"/>
    </row>
    <row r="703" spans="1:1" s="224" customFormat="1">
      <c r="A703" s="1129"/>
    </row>
    <row r="704" spans="1:1" s="224" customFormat="1">
      <c r="A704" s="1129"/>
    </row>
    <row r="705" spans="1:1" s="224" customFormat="1">
      <c r="A705" s="1129"/>
    </row>
    <row r="706" spans="1:1" s="224" customFormat="1">
      <c r="A706" s="1129"/>
    </row>
    <row r="707" spans="1:1" s="224" customFormat="1">
      <c r="A707" s="1129"/>
    </row>
    <row r="708" spans="1:1" s="224" customFormat="1">
      <c r="A708" s="1129"/>
    </row>
    <row r="709" spans="1:1" s="224" customFormat="1">
      <c r="A709" s="1129"/>
    </row>
    <row r="710" spans="1:1" s="224" customFormat="1">
      <c r="A710" s="1129"/>
    </row>
    <row r="711" spans="1:1" s="224" customFormat="1">
      <c r="A711" s="1129"/>
    </row>
    <row r="712" spans="1:1" s="224" customFormat="1">
      <c r="A712" s="1129"/>
    </row>
    <row r="713" spans="1:1" s="224" customFormat="1">
      <c r="A713" s="1129"/>
    </row>
    <row r="714" spans="1:1" s="224" customFormat="1">
      <c r="A714" s="1129"/>
    </row>
    <row r="715" spans="1:1" s="224" customFormat="1">
      <c r="A715" s="1129"/>
    </row>
    <row r="716" spans="1:1" s="224" customFormat="1">
      <c r="A716" s="1129"/>
    </row>
    <row r="717" spans="1:1" s="224" customFormat="1">
      <c r="A717" s="1129"/>
    </row>
    <row r="718" spans="1:1" s="224" customFormat="1">
      <c r="A718" s="1129"/>
    </row>
    <row r="719" spans="1:1" s="224" customFormat="1">
      <c r="A719" s="1129"/>
    </row>
    <row r="720" spans="1:1" s="224" customFormat="1">
      <c r="A720" s="1129"/>
    </row>
    <row r="721" spans="1:1" s="224" customFormat="1">
      <c r="A721" s="1129"/>
    </row>
    <row r="722" spans="1:1" s="224" customFormat="1">
      <c r="A722" s="1129"/>
    </row>
    <row r="723" spans="1:1" s="224" customFormat="1">
      <c r="A723" s="1129"/>
    </row>
    <row r="724" spans="1:1" s="224" customFormat="1">
      <c r="A724" s="1129"/>
    </row>
    <row r="725" spans="1:1" s="224" customFormat="1">
      <c r="A725" s="1129"/>
    </row>
    <row r="726" spans="1:1" s="224" customFormat="1">
      <c r="A726" s="1129"/>
    </row>
    <row r="727" spans="1:1" s="224" customFormat="1">
      <c r="A727" s="1129"/>
    </row>
    <row r="728" spans="1:1" s="224" customFormat="1">
      <c r="A728" s="1129"/>
    </row>
    <row r="729" spans="1:1" s="224" customFormat="1">
      <c r="A729" s="1129"/>
    </row>
    <row r="730" spans="1:1" s="224" customFormat="1">
      <c r="A730" s="1129"/>
    </row>
    <row r="731" spans="1:1" s="224" customFormat="1">
      <c r="A731" s="1129"/>
    </row>
    <row r="732" spans="1:1" s="224" customFormat="1">
      <c r="A732" s="1129"/>
    </row>
    <row r="733" spans="1:1" s="224" customFormat="1">
      <c r="A733" s="1129"/>
    </row>
    <row r="734" spans="1:1" s="224" customFormat="1">
      <c r="A734" s="1129"/>
    </row>
    <row r="735" spans="1:1" s="224" customFormat="1">
      <c r="A735" s="1129"/>
    </row>
    <row r="736" spans="1:1" s="224" customFormat="1">
      <c r="A736" s="1129"/>
    </row>
    <row r="737" spans="1:1" s="224" customFormat="1">
      <c r="A737" s="1129"/>
    </row>
    <row r="738" spans="1:1" s="224" customFormat="1">
      <c r="A738" s="1129"/>
    </row>
    <row r="739" spans="1:1" s="224" customFormat="1">
      <c r="A739" s="1129"/>
    </row>
    <row r="740" spans="1:1" s="224" customFormat="1">
      <c r="A740" s="1129"/>
    </row>
    <row r="741" spans="1:1" s="224" customFormat="1">
      <c r="A741" s="1129"/>
    </row>
    <row r="742" spans="1:1" s="224" customFormat="1">
      <c r="A742" s="1129"/>
    </row>
    <row r="743" spans="1:1" s="224" customFormat="1">
      <c r="A743" s="1129"/>
    </row>
    <row r="744" spans="1:1" s="224" customFormat="1">
      <c r="A744" s="1129"/>
    </row>
    <row r="745" spans="1:1" s="224" customFormat="1">
      <c r="A745" s="1129"/>
    </row>
    <row r="746" spans="1:1" s="224" customFormat="1">
      <c r="A746" s="1129"/>
    </row>
    <row r="747" spans="1:1" s="224" customFormat="1">
      <c r="A747" s="1129"/>
    </row>
    <row r="748" spans="1:1" s="224" customFormat="1">
      <c r="A748" s="1129"/>
    </row>
    <row r="749" spans="1:1" s="224" customFormat="1">
      <c r="A749" s="1129"/>
    </row>
    <row r="750" spans="1:1" s="224" customFormat="1">
      <c r="A750" s="1129"/>
    </row>
    <row r="751" spans="1:1" s="224" customFormat="1">
      <c r="A751" s="1129"/>
    </row>
    <row r="752" spans="1:1" s="224" customFormat="1">
      <c r="A752" s="1129"/>
    </row>
    <row r="753" spans="1:1" s="224" customFormat="1">
      <c r="A753" s="1129"/>
    </row>
    <row r="754" spans="1:1" s="224" customFormat="1">
      <c r="A754" s="1129"/>
    </row>
    <row r="755" spans="1:1" s="224" customFormat="1">
      <c r="A755" s="1129"/>
    </row>
    <row r="756" spans="1:1" s="224" customFormat="1">
      <c r="A756" s="1129"/>
    </row>
    <row r="757" spans="1:1" s="224" customFormat="1">
      <c r="A757" s="1129"/>
    </row>
    <row r="758" spans="1:1" s="224" customFormat="1">
      <c r="A758" s="1129"/>
    </row>
    <row r="759" spans="1:1" s="224" customFormat="1">
      <c r="A759" s="1129"/>
    </row>
    <row r="760" spans="1:1" s="224" customFormat="1">
      <c r="A760" s="1129"/>
    </row>
    <row r="761" spans="1:1" s="224" customFormat="1">
      <c r="A761" s="1129"/>
    </row>
    <row r="762" spans="1:1" s="224" customFormat="1">
      <c r="A762" s="1129"/>
    </row>
    <row r="763" spans="1:1" s="224" customFormat="1">
      <c r="A763" s="1129"/>
    </row>
    <row r="764" spans="1:1" s="224" customFormat="1">
      <c r="A764" s="1129"/>
    </row>
    <row r="765" spans="1:1" s="224" customFormat="1">
      <c r="A765" s="1129"/>
    </row>
    <row r="766" spans="1:1" s="224" customFormat="1">
      <c r="A766" s="1129"/>
    </row>
    <row r="767" spans="1:1" s="224" customFormat="1">
      <c r="A767" s="1129"/>
    </row>
    <row r="768" spans="1:1" s="224" customFormat="1">
      <c r="A768" s="1129"/>
    </row>
    <row r="769" spans="1:1" s="224" customFormat="1">
      <c r="A769" s="1129"/>
    </row>
    <row r="770" spans="1:1" s="224" customFormat="1">
      <c r="A770" s="1129"/>
    </row>
    <row r="771" spans="1:1" s="224" customFormat="1">
      <c r="A771" s="1129"/>
    </row>
    <row r="772" spans="1:1" s="224" customFormat="1">
      <c r="A772" s="1129"/>
    </row>
    <row r="773" spans="1:1" s="224" customFormat="1">
      <c r="A773" s="1129"/>
    </row>
    <row r="774" spans="1:1" s="224" customFormat="1">
      <c r="A774" s="1129"/>
    </row>
    <row r="775" spans="1:1" s="224" customFormat="1">
      <c r="A775" s="1129"/>
    </row>
    <row r="776" spans="1:1" s="224" customFormat="1">
      <c r="A776" s="1129"/>
    </row>
    <row r="777" spans="1:1" s="224" customFormat="1">
      <c r="A777" s="1129"/>
    </row>
    <row r="778" spans="1:1" s="224" customFormat="1">
      <c r="A778" s="1129"/>
    </row>
    <row r="779" spans="1:1" s="224" customFormat="1">
      <c r="A779" s="1129"/>
    </row>
    <row r="780" spans="1:1" s="224" customFormat="1">
      <c r="A780" s="1129"/>
    </row>
    <row r="781" spans="1:1" s="224" customFormat="1">
      <c r="A781" s="1129"/>
    </row>
    <row r="782" spans="1:1" s="224" customFormat="1">
      <c r="A782" s="1129"/>
    </row>
    <row r="783" spans="1:1" s="224" customFormat="1">
      <c r="A783" s="1129"/>
    </row>
    <row r="784" spans="1:1" s="224" customFormat="1">
      <c r="A784" s="1129"/>
    </row>
    <row r="785" spans="1:1" s="224" customFormat="1">
      <c r="A785" s="1129"/>
    </row>
    <row r="786" spans="1:1" s="224" customFormat="1">
      <c r="A786" s="1129"/>
    </row>
    <row r="787" spans="1:1" s="224" customFormat="1">
      <c r="A787" s="1129"/>
    </row>
    <row r="788" spans="1:1" s="224" customFormat="1">
      <c r="A788" s="1129"/>
    </row>
    <row r="789" spans="1:1" s="224" customFormat="1">
      <c r="A789" s="1129"/>
    </row>
    <row r="790" spans="1:1" s="224" customFormat="1">
      <c r="A790" s="1129"/>
    </row>
    <row r="791" spans="1:1" s="224" customFormat="1">
      <c r="A791" s="1129"/>
    </row>
    <row r="792" spans="1:1" s="224" customFormat="1">
      <c r="A792" s="1129"/>
    </row>
    <row r="793" spans="1:1" s="224" customFormat="1">
      <c r="A793" s="1129"/>
    </row>
    <row r="794" spans="1:1" s="224" customFormat="1">
      <c r="A794" s="1129"/>
    </row>
    <row r="795" spans="1:1" s="224" customFormat="1">
      <c r="A795" s="1129"/>
    </row>
    <row r="796" spans="1:1" s="224" customFormat="1">
      <c r="A796" s="1129"/>
    </row>
    <row r="797" spans="1:1" s="224" customFormat="1">
      <c r="A797" s="1129"/>
    </row>
    <row r="798" spans="1:1" s="224" customFormat="1">
      <c r="A798" s="1129"/>
    </row>
    <row r="799" spans="1:1" s="224" customFormat="1">
      <c r="A799" s="1129"/>
    </row>
    <row r="800" spans="1:1" s="224" customFormat="1">
      <c r="A800" s="1129"/>
    </row>
    <row r="801" spans="1:1" s="224" customFormat="1">
      <c r="A801" s="1129"/>
    </row>
    <row r="802" spans="1:1" s="224" customFormat="1">
      <c r="A802" s="1129"/>
    </row>
    <row r="803" spans="1:1" s="224" customFormat="1">
      <c r="A803" s="1129"/>
    </row>
    <row r="804" spans="1:1" s="224" customFormat="1">
      <c r="A804" s="1129"/>
    </row>
    <row r="805" spans="1:1" s="224" customFormat="1">
      <c r="A805" s="1129"/>
    </row>
    <row r="806" spans="1:1" s="224" customFormat="1">
      <c r="A806" s="1129"/>
    </row>
    <row r="807" spans="1:1" s="224" customFormat="1">
      <c r="A807" s="1129"/>
    </row>
    <row r="808" spans="1:1" s="224" customFormat="1">
      <c r="A808" s="1129"/>
    </row>
    <row r="809" spans="1:1" s="224" customFormat="1">
      <c r="A809" s="1129"/>
    </row>
    <row r="810" spans="1:1" s="224" customFormat="1">
      <c r="A810" s="1129"/>
    </row>
    <row r="811" spans="1:1" s="224" customFormat="1">
      <c r="A811" s="1129"/>
    </row>
    <row r="812" spans="1:1" s="224" customFormat="1">
      <c r="A812" s="1129"/>
    </row>
    <row r="813" spans="1:1" s="224" customFormat="1">
      <c r="A813" s="1129"/>
    </row>
    <row r="814" spans="1:1" s="224" customFormat="1">
      <c r="A814" s="1129"/>
    </row>
    <row r="815" spans="1:1" s="224" customFormat="1">
      <c r="A815" s="1129"/>
    </row>
    <row r="816" spans="1:1" s="224" customFormat="1">
      <c r="A816" s="1129"/>
    </row>
    <row r="817" spans="1:1" s="224" customFormat="1">
      <c r="A817" s="1129"/>
    </row>
    <row r="818" spans="1:1" s="224" customFormat="1">
      <c r="A818" s="1129"/>
    </row>
    <row r="819" spans="1:1" s="224" customFormat="1">
      <c r="A819" s="1129"/>
    </row>
    <row r="820" spans="1:1" s="224" customFormat="1">
      <c r="A820" s="1129"/>
    </row>
    <row r="821" spans="1:1" s="224" customFormat="1">
      <c r="A821" s="1129"/>
    </row>
    <row r="822" spans="1:1" s="224" customFormat="1">
      <c r="A822" s="1129"/>
    </row>
    <row r="823" spans="1:1" s="224" customFormat="1">
      <c r="A823" s="1129"/>
    </row>
    <row r="824" spans="1:1" s="224" customFormat="1">
      <c r="A824" s="1129"/>
    </row>
    <row r="825" spans="1:1" s="224" customFormat="1">
      <c r="A825" s="1129"/>
    </row>
    <row r="826" spans="1:1" s="224" customFormat="1">
      <c r="A826" s="1129"/>
    </row>
    <row r="827" spans="1:1" s="224" customFormat="1">
      <c r="A827" s="1129"/>
    </row>
    <row r="828" spans="1:1" s="224" customFormat="1">
      <c r="A828" s="1129"/>
    </row>
    <row r="829" spans="1:1" s="224" customFormat="1">
      <c r="A829" s="1129"/>
    </row>
    <row r="830" spans="1:1" s="224" customFormat="1">
      <c r="A830" s="1129"/>
    </row>
    <row r="831" spans="1:1" s="224" customFormat="1">
      <c r="A831" s="1129"/>
    </row>
    <row r="832" spans="1:1" s="224" customFormat="1">
      <c r="A832" s="1129"/>
    </row>
    <row r="833" spans="1:1" s="224" customFormat="1">
      <c r="A833" s="1129"/>
    </row>
    <row r="834" spans="1:1" s="224" customFormat="1">
      <c r="A834" s="1129"/>
    </row>
    <row r="835" spans="1:1" s="224" customFormat="1">
      <c r="A835" s="1129"/>
    </row>
    <row r="836" spans="1:1" s="224" customFormat="1">
      <c r="A836" s="1129"/>
    </row>
    <row r="837" spans="1:1" s="224" customFormat="1">
      <c r="A837" s="1129"/>
    </row>
    <row r="838" spans="1:1" s="224" customFormat="1">
      <c r="A838" s="1129"/>
    </row>
    <row r="839" spans="1:1" s="224" customFormat="1">
      <c r="A839" s="1129"/>
    </row>
    <row r="840" spans="1:1" s="224" customFormat="1">
      <c r="A840" s="1129"/>
    </row>
    <row r="841" spans="1:1" s="224" customFormat="1">
      <c r="A841" s="1129"/>
    </row>
    <row r="842" spans="1:1" s="224" customFormat="1">
      <c r="A842" s="1129"/>
    </row>
    <row r="843" spans="1:1" s="224" customFormat="1">
      <c r="A843" s="1129"/>
    </row>
    <row r="844" spans="1:1" s="224" customFormat="1">
      <c r="A844" s="1129"/>
    </row>
    <row r="845" spans="1:1" s="224" customFormat="1">
      <c r="A845" s="1129"/>
    </row>
    <row r="846" spans="1:1" s="224" customFormat="1">
      <c r="A846" s="1129"/>
    </row>
    <row r="847" spans="1:1" s="224" customFormat="1">
      <c r="A847" s="1129"/>
    </row>
    <row r="848" spans="1:1" s="224" customFormat="1">
      <c r="A848" s="1129"/>
    </row>
    <row r="849" spans="1:1" s="224" customFormat="1">
      <c r="A849" s="1129"/>
    </row>
    <row r="850" spans="1:1" s="224" customFormat="1">
      <c r="A850" s="1129"/>
    </row>
    <row r="851" spans="1:1" s="224" customFormat="1">
      <c r="A851" s="1129"/>
    </row>
    <row r="852" spans="1:1" s="224" customFormat="1">
      <c r="A852" s="1129"/>
    </row>
    <row r="853" spans="1:1" s="224" customFormat="1">
      <c r="A853" s="1129"/>
    </row>
    <row r="854" spans="1:1" s="224" customFormat="1">
      <c r="A854" s="1129"/>
    </row>
    <row r="855" spans="1:1" s="224" customFormat="1">
      <c r="A855" s="1129"/>
    </row>
    <row r="856" spans="1:1" s="224" customFormat="1">
      <c r="A856" s="1129"/>
    </row>
    <row r="857" spans="1:1" s="224" customFormat="1">
      <c r="A857" s="1129"/>
    </row>
    <row r="858" spans="1:1" s="224" customFormat="1">
      <c r="A858" s="1129"/>
    </row>
    <row r="859" spans="1:1" s="224" customFormat="1">
      <c r="A859" s="1129"/>
    </row>
    <row r="860" spans="1:1" s="224" customFormat="1">
      <c r="A860" s="1129"/>
    </row>
    <row r="861" spans="1:1" s="224" customFormat="1">
      <c r="A861" s="1129"/>
    </row>
    <row r="862" spans="1:1" s="224" customFormat="1">
      <c r="A862" s="1129"/>
    </row>
    <row r="863" spans="1:1" s="224" customFormat="1">
      <c r="A863" s="1129"/>
    </row>
    <row r="864" spans="1:1" s="224" customFormat="1">
      <c r="A864" s="1129"/>
    </row>
    <row r="865" spans="1:1" s="224" customFormat="1">
      <c r="A865" s="1129"/>
    </row>
    <row r="866" spans="1:1" s="224" customFormat="1">
      <c r="A866" s="1129"/>
    </row>
    <row r="867" spans="1:1" s="224" customFormat="1">
      <c r="A867" s="1129"/>
    </row>
    <row r="868" spans="1:1" s="224" customFormat="1">
      <c r="A868" s="1129"/>
    </row>
    <row r="869" spans="1:1" s="224" customFormat="1">
      <c r="A869" s="1129"/>
    </row>
    <row r="870" spans="1:1" s="224" customFormat="1">
      <c r="A870" s="1129"/>
    </row>
    <row r="871" spans="1:1" s="224" customFormat="1">
      <c r="A871" s="1129"/>
    </row>
    <row r="872" spans="1:1" s="224" customFormat="1">
      <c r="A872" s="1129"/>
    </row>
    <row r="873" spans="1:1" s="224" customFormat="1">
      <c r="A873" s="1129"/>
    </row>
    <row r="874" spans="1:1" s="224" customFormat="1">
      <c r="A874" s="1129"/>
    </row>
    <row r="875" spans="1:1" s="224" customFormat="1">
      <c r="A875" s="1129"/>
    </row>
    <row r="876" spans="1:1" s="224" customFormat="1">
      <c r="A876" s="1129"/>
    </row>
    <row r="877" spans="1:1" s="224" customFormat="1">
      <c r="A877" s="1129"/>
    </row>
    <row r="878" spans="1:1" s="224" customFormat="1">
      <c r="A878" s="1129"/>
    </row>
    <row r="879" spans="1:1" s="224" customFormat="1">
      <c r="A879" s="1129"/>
    </row>
    <row r="880" spans="1:1" s="224" customFormat="1">
      <c r="A880" s="1129"/>
    </row>
    <row r="881" spans="1:1" s="224" customFormat="1">
      <c r="A881" s="1129"/>
    </row>
    <row r="882" spans="1:1" s="224" customFormat="1">
      <c r="A882" s="1129"/>
    </row>
    <row r="883" spans="1:1" s="224" customFormat="1">
      <c r="A883" s="1129"/>
    </row>
    <row r="884" spans="1:1" s="224" customFormat="1">
      <c r="A884" s="1129"/>
    </row>
    <row r="885" spans="1:1" s="224" customFormat="1">
      <c r="A885" s="1129"/>
    </row>
    <row r="886" spans="1:1" s="224" customFormat="1">
      <c r="A886" s="1129"/>
    </row>
    <row r="887" spans="1:1" s="224" customFormat="1">
      <c r="A887" s="1129"/>
    </row>
    <row r="888" spans="1:1" s="224" customFormat="1">
      <c r="A888" s="1129"/>
    </row>
    <row r="889" spans="1:1" s="224" customFormat="1">
      <c r="A889" s="1129"/>
    </row>
    <row r="890" spans="1:1" s="224" customFormat="1">
      <c r="A890" s="1129"/>
    </row>
    <row r="891" spans="1:1" s="224" customFormat="1">
      <c r="A891" s="1129"/>
    </row>
    <row r="892" spans="1:1" s="224" customFormat="1">
      <c r="A892" s="1129"/>
    </row>
    <row r="893" spans="1:1" s="224" customFormat="1">
      <c r="A893" s="1129"/>
    </row>
    <row r="894" spans="1:1" s="224" customFormat="1">
      <c r="A894" s="1129"/>
    </row>
    <row r="895" spans="1:1" s="224" customFormat="1">
      <c r="A895" s="1129"/>
    </row>
    <row r="896" spans="1:1" s="224" customFormat="1">
      <c r="A896" s="1129"/>
    </row>
    <row r="897" spans="1:1" s="224" customFormat="1">
      <c r="A897" s="1129"/>
    </row>
    <row r="898" spans="1:1" s="224" customFormat="1">
      <c r="A898" s="1129"/>
    </row>
    <row r="899" spans="1:1" s="224" customFormat="1">
      <c r="A899" s="1129"/>
    </row>
    <row r="900" spans="1:1" s="224" customFormat="1">
      <c r="A900" s="1129"/>
    </row>
    <row r="901" spans="1:1" s="224" customFormat="1">
      <c r="A901" s="1129"/>
    </row>
    <row r="902" spans="1:1" s="224" customFormat="1">
      <c r="A902" s="1129"/>
    </row>
    <row r="903" spans="1:1" s="224" customFormat="1">
      <c r="A903" s="1129"/>
    </row>
    <row r="904" spans="1:1" s="224" customFormat="1">
      <c r="A904" s="1129"/>
    </row>
    <row r="905" spans="1:1" s="224" customFormat="1">
      <c r="A905" s="1129"/>
    </row>
    <row r="906" spans="1:1" s="224" customFormat="1">
      <c r="A906" s="1129"/>
    </row>
    <row r="907" spans="1:1" s="224" customFormat="1">
      <c r="A907" s="1129"/>
    </row>
    <row r="908" spans="1:1" s="224" customFormat="1">
      <c r="A908" s="1129"/>
    </row>
    <row r="909" spans="1:1" s="224" customFormat="1">
      <c r="A909" s="1129"/>
    </row>
    <row r="910" spans="1:1" s="224" customFormat="1">
      <c r="A910" s="1129"/>
    </row>
    <row r="911" spans="1:1" s="224" customFormat="1">
      <c r="A911" s="1129"/>
    </row>
    <row r="912" spans="1:1" s="224" customFormat="1">
      <c r="A912" s="1129"/>
    </row>
    <row r="913" spans="1:1" s="224" customFormat="1">
      <c r="A913" s="1129"/>
    </row>
    <row r="914" spans="1:1" s="224" customFormat="1">
      <c r="A914" s="1129"/>
    </row>
    <row r="915" spans="1:1" s="224" customFormat="1">
      <c r="A915" s="1129"/>
    </row>
    <row r="916" spans="1:1" s="224" customFormat="1">
      <c r="A916" s="1129"/>
    </row>
    <row r="917" spans="1:1" s="224" customFormat="1">
      <c r="A917" s="1129"/>
    </row>
    <row r="918" spans="1:1" s="224" customFormat="1">
      <c r="A918" s="1129"/>
    </row>
    <row r="919" spans="1:1" s="224" customFormat="1">
      <c r="A919" s="1129"/>
    </row>
    <row r="920" spans="1:1" s="224" customFormat="1">
      <c r="A920" s="1129"/>
    </row>
    <row r="921" spans="1:1" s="224" customFormat="1">
      <c r="A921" s="1129"/>
    </row>
    <row r="922" spans="1:1" s="224" customFormat="1">
      <c r="A922" s="1129"/>
    </row>
    <row r="923" spans="1:1" s="224" customFormat="1">
      <c r="A923" s="1129"/>
    </row>
    <row r="924" spans="1:1" s="224" customFormat="1">
      <c r="A924" s="1129"/>
    </row>
    <row r="925" spans="1:1" s="224" customFormat="1">
      <c r="A925" s="1129"/>
    </row>
    <row r="926" spans="1:1" s="224" customFormat="1">
      <c r="A926" s="1129"/>
    </row>
    <row r="927" spans="1:1" s="224" customFormat="1">
      <c r="A927" s="1129"/>
    </row>
    <row r="928" spans="1:1" s="224" customFormat="1">
      <c r="A928" s="1129"/>
    </row>
    <row r="929" spans="1:1" s="224" customFormat="1">
      <c r="A929" s="1129"/>
    </row>
    <row r="930" spans="1:1" s="224" customFormat="1">
      <c r="A930" s="1129"/>
    </row>
    <row r="931" spans="1:1" s="224" customFormat="1">
      <c r="A931" s="1129"/>
    </row>
    <row r="932" spans="1:1" s="224" customFormat="1">
      <c r="A932" s="1129"/>
    </row>
    <row r="933" spans="1:1" s="224" customFormat="1">
      <c r="A933" s="1129"/>
    </row>
    <row r="934" spans="1:1" s="224" customFormat="1">
      <c r="A934" s="1129"/>
    </row>
    <row r="935" spans="1:1" s="224" customFormat="1">
      <c r="A935" s="1129"/>
    </row>
    <row r="936" spans="1:1" s="224" customFormat="1">
      <c r="A936" s="1129"/>
    </row>
    <row r="937" spans="1:1" s="224" customFormat="1">
      <c r="A937" s="1129"/>
    </row>
    <row r="938" spans="1:1" s="224" customFormat="1">
      <c r="A938" s="1129"/>
    </row>
    <row r="939" spans="1:1" s="224" customFormat="1">
      <c r="A939" s="1129"/>
    </row>
    <row r="940" spans="1:1" s="224" customFormat="1">
      <c r="A940" s="1129"/>
    </row>
    <row r="941" spans="1:1" s="224" customFormat="1">
      <c r="A941" s="1129"/>
    </row>
    <row r="942" spans="1:1" s="224" customFormat="1">
      <c r="A942" s="1129"/>
    </row>
    <row r="943" spans="1:1" s="224" customFormat="1">
      <c r="A943" s="1129"/>
    </row>
    <row r="944" spans="1:1" s="224" customFormat="1">
      <c r="A944" s="1129"/>
    </row>
    <row r="945" spans="1:1" s="224" customFormat="1">
      <c r="A945" s="1129"/>
    </row>
    <row r="946" spans="1:1" s="224" customFormat="1">
      <c r="A946" s="1129"/>
    </row>
    <row r="947" spans="1:1" s="224" customFormat="1">
      <c r="A947" s="1129"/>
    </row>
    <row r="948" spans="1:1" s="224" customFormat="1">
      <c r="A948" s="1129"/>
    </row>
    <row r="949" spans="1:1" s="224" customFormat="1">
      <c r="A949" s="1129"/>
    </row>
    <row r="950" spans="1:1" s="224" customFormat="1">
      <c r="A950" s="1129"/>
    </row>
    <row r="951" spans="1:1" s="224" customFormat="1">
      <c r="A951" s="1129"/>
    </row>
    <row r="952" spans="1:1" s="224" customFormat="1">
      <c r="A952" s="1129"/>
    </row>
    <row r="953" spans="1:1" s="224" customFormat="1">
      <c r="A953" s="1129"/>
    </row>
    <row r="954" spans="1:1" s="224" customFormat="1">
      <c r="A954" s="1129"/>
    </row>
    <row r="955" spans="1:1" s="224" customFormat="1">
      <c r="A955" s="1129"/>
    </row>
    <row r="956" spans="1:1" s="224" customFormat="1">
      <c r="A956" s="1129"/>
    </row>
    <row r="957" spans="1:1" s="224" customFormat="1">
      <c r="A957" s="1129"/>
    </row>
    <row r="958" spans="1:1" s="224" customFormat="1">
      <c r="A958" s="1129"/>
    </row>
    <row r="959" spans="1:1" s="224" customFormat="1">
      <c r="A959" s="1129"/>
    </row>
    <row r="960" spans="1:1" s="224" customFormat="1">
      <c r="A960" s="1129"/>
    </row>
    <row r="961" spans="1:1" s="224" customFormat="1">
      <c r="A961" s="1129"/>
    </row>
    <row r="962" spans="1:1" s="224" customFormat="1">
      <c r="A962" s="1129"/>
    </row>
    <row r="963" spans="1:1" s="224" customFormat="1">
      <c r="A963" s="1129"/>
    </row>
    <row r="964" spans="1:1" s="224" customFormat="1">
      <c r="A964" s="1129"/>
    </row>
    <row r="965" spans="1:1" s="224" customFormat="1">
      <c r="A965" s="1129"/>
    </row>
    <row r="966" spans="1:1" s="224" customFormat="1">
      <c r="A966" s="1129"/>
    </row>
    <row r="967" spans="1:1" s="224" customFormat="1">
      <c r="A967" s="1129"/>
    </row>
    <row r="968" spans="1:1" s="224" customFormat="1">
      <c r="A968" s="1129"/>
    </row>
    <row r="969" spans="1:1" s="224" customFormat="1">
      <c r="A969" s="1129"/>
    </row>
    <row r="970" spans="1:1" s="224" customFormat="1">
      <c r="A970" s="1129"/>
    </row>
    <row r="971" spans="1:1" s="224" customFormat="1">
      <c r="A971" s="1129"/>
    </row>
    <row r="972" spans="1:1" s="224" customFormat="1">
      <c r="A972" s="1129"/>
    </row>
    <row r="973" spans="1:1" s="224" customFormat="1">
      <c r="A973" s="1129"/>
    </row>
    <row r="974" spans="1:1" s="224" customFormat="1">
      <c r="A974" s="1129"/>
    </row>
    <row r="975" spans="1:1" s="224" customFormat="1">
      <c r="A975" s="1129"/>
    </row>
    <row r="976" spans="1:1" s="224" customFormat="1">
      <c r="A976" s="1129"/>
    </row>
    <row r="977" spans="1:1" s="224" customFormat="1">
      <c r="A977" s="1129"/>
    </row>
    <row r="978" spans="1:1" s="224" customFormat="1">
      <c r="A978" s="1129"/>
    </row>
    <row r="979" spans="1:1" s="224" customFormat="1">
      <c r="A979" s="1129"/>
    </row>
    <row r="980" spans="1:1" s="224" customFormat="1">
      <c r="A980" s="1129"/>
    </row>
  </sheetData>
  <sheetProtection algorithmName="SHA-512" hashValue="Buxc9Dk2aGFjDTDHifIUZxj4JLXDjLBwVmFrhTSXYFKRz9zVjnNz5VEgwCUTUK53DfpGAXW3ip1moN2AQyC5Rw==" saltValue="XRUHEMJzq+eqc3UZffpvcg==" spinCount="100000" sheet="1" objects="1" scenarios="1"/>
  <mergeCells count="10">
    <mergeCell ref="C2:N2"/>
    <mergeCell ref="B5:B11"/>
    <mergeCell ref="N5:N9"/>
    <mergeCell ref="I7:L7"/>
    <mergeCell ref="B31:M31"/>
    <mergeCell ref="C5:C9"/>
    <mergeCell ref="D5:D9"/>
    <mergeCell ref="E5:E9"/>
    <mergeCell ref="G5:L5"/>
    <mergeCell ref="C3:N3"/>
  </mergeCells>
  <hyperlinks>
    <hyperlink ref="N32" location="Index!A1" display="Return to Index"/>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FV1157"/>
  <sheetViews>
    <sheetView workbookViewId="0">
      <selection activeCell="G12" sqref="G12"/>
    </sheetView>
  </sheetViews>
  <sheetFormatPr defaultRowHeight="15"/>
  <cols>
    <col min="1" max="1" width="6.28515625" style="1169" customWidth="1"/>
    <col min="2" max="3" width="21.28515625" customWidth="1"/>
    <col min="4" max="4" width="8.28515625" customWidth="1"/>
    <col min="5" max="5" width="12.7109375" customWidth="1"/>
    <col min="6" max="6" width="1" style="224" customWidth="1"/>
    <col min="7" max="7" width="18.28515625" customWidth="1"/>
    <col min="8" max="8" width="2.7109375" style="224" customWidth="1"/>
    <col min="9" max="9" width="14.42578125" customWidth="1"/>
    <col min="10" max="10" width="13.42578125" customWidth="1"/>
    <col min="11" max="11" width="19.7109375" customWidth="1"/>
    <col min="12" max="12" width="13.42578125" customWidth="1"/>
    <col min="13" max="13" width="1.42578125" style="224" customWidth="1"/>
    <col min="14" max="14" width="17.28515625" customWidth="1"/>
    <col min="15" max="15" width="5" style="224" customWidth="1"/>
    <col min="16" max="16" width="27.42578125" style="224" customWidth="1"/>
    <col min="17" max="178" width="8.7109375" style="224"/>
  </cols>
  <sheetData>
    <row r="1" spans="1:19" s="224" customFormat="1">
      <c r="A1" s="1169"/>
    </row>
    <row r="2" spans="1:19" ht="18">
      <c r="A2" s="1129"/>
      <c r="B2" s="224"/>
      <c r="C2" s="1838" t="s">
        <v>567</v>
      </c>
      <c r="D2" s="1839"/>
      <c r="E2" s="1839"/>
      <c r="F2" s="1839"/>
      <c r="G2" s="1839"/>
      <c r="H2" s="1839"/>
      <c r="I2" s="1839"/>
      <c r="J2" s="1839"/>
      <c r="K2" s="1839"/>
      <c r="L2" s="1839"/>
      <c r="M2" s="1839"/>
      <c r="N2" s="1840"/>
      <c r="O2" s="1116"/>
      <c r="P2" s="1116"/>
    </row>
    <row r="3" spans="1:19" ht="15.75">
      <c r="A3" s="1129"/>
      <c r="B3" s="1114"/>
      <c r="C3" s="1857"/>
      <c r="D3" s="1858"/>
      <c r="E3" s="1858"/>
      <c r="F3" s="1858"/>
      <c r="G3" s="1858"/>
      <c r="H3" s="1858"/>
      <c r="I3" s="1858"/>
      <c r="J3" s="1858"/>
      <c r="K3" s="1858"/>
      <c r="L3" s="1858"/>
      <c r="M3" s="1858"/>
      <c r="N3" s="1859"/>
      <c r="O3" s="1116"/>
      <c r="P3" s="1116"/>
    </row>
    <row r="4" spans="1:19" s="224" customFormat="1" ht="16.5" thickBot="1">
      <c r="A4" s="1129"/>
      <c r="B4" s="1118"/>
      <c r="C4" s="1118"/>
      <c r="D4" s="1118"/>
      <c r="E4" s="1118"/>
      <c r="F4" s="1176"/>
      <c r="G4" s="1176"/>
      <c r="H4" s="1176"/>
      <c r="I4" s="1176"/>
      <c r="J4" s="1176"/>
      <c r="K4" s="1176"/>
      <c r="L4" s="1176"/>
      <c r="M4" s="1118"/>
      <c r="N4" s="1113"/>
      <c r="O4" s="1118"/>
      <c r="P4" s="1116"/>
    </row>
    <row r="5" spans="1:19" ht="16.5" customHeight="1" thickBot="1">
      <c r="A5" s="1129"/>
      <c r="B5" s="1820" t="s">
        <v>260</v>
      </c>
      <c r="C5" s="1820" t="s">
        <v>314</v>
      </c>
      <c r="D5" s="1820" t="s">
        <v>262</v>
      </c>
      <c r="E5" s="1862" t="s">
        <v>667</v>
      </c>
      <c r="F5" s="1280"/>
      <c r="G5" s="1834" t="s">
        <v>264</v>
      </c>
      <c r="H5" s="1864"/>
      <c r="I5" s="1795"/>
      <c r="J5" s="1795"/>
      <c r="K5" s="1795"/>
      <c r="L5" s="1796"/>
      <c r="M5" s="1283"/>
      <c r="N5" s="1820" t="s">
        <v>250</v>
      </c>
      <c r="O5" s="1260"/>
      <c r="P5" s="1108"/>
      <c r="Q5" s="1108"/>
    </row>
    <row r="6" spans="1:19" ht="5.25" customHeight="1" thickBot="1">
      <c r="A6" s="1129"/>
      <c r="B6" s="1821"/>
      <c r="C6" s="1821"/>
      <c r="D6" s="1821"/>
      <c r="E6" s="1863"/>
      <c r="F6" s="1184"/>
      <c r="G6" s="281"/>
      <c r="H6" s="1185"/>
      <c r="I6" s="281"/>
      <c r="J6" s="281"/>
      <c r="K6" s="281"/>
      <c r="L6" s="283"/>
      <c r="M6" s="1283"/>
      <c r="N6" s="1821"/>
      <c r="O6" s="1260"/>
      <c r="P6" s="1261"/>
      <c r="Q6" s="1108"/>
    </row>
    <row r="7" spans="1:19" ht="15" customHeight="1" thickBot="1">
      <c r="A7" s="1129"/>
      <c r="B7" s="1821"/>
      <c r="C7" s="1821"/>
      <c r="D7" s="1821"/>
      <c r="E7" s="1863"/>
      <c r="F7" s="1185"/>
      <c r="G7" s="315" t="s">
        <v>265</v>
      </c>
      <c r="H7" s="1278"/>
      <c r="I7" s="1847" t="s">
        <v>266</v>
      </c>
      <c r="J7" s="1848"/>
      <c r="K7" s="1848"/>
      <c r="L7" s="1849"/>
      <c r="M7" s="1283"/>
      <c r="N7" s="1821"/>
      <c r="O7" s="1260"/>
      <c r="P7" s="1261"/>
      <c r="Q7" s="1108"/>
    </row>
    <row r="8" spans="1:19" ht="3.75" customHeight="1" thickBot="1">
      <c r="A8" s="1129"/>
      <c r="B8" s="1821"/>
      <c r="C8" s="1821"/>
      <c r="D8" s="1821"/>
      <c r="E8" s="1863"/>
      <c r="F8" s="1185"/>
      <c r="G8" s="314"/>
      <c r="H8" s="1176"/>
      <c r="I8" s="281"/>
      <c r="J8" s="281"/>
      <c r="K8" s="281"/>
      <c r="L8" s="281"/>
      <c r="M8" s="1283"/>
      <c r="N8" s="1821"/>
      <c r="O8" s="1260"/>
      <c r="P8" s="1261"/>
      <c r="Q8" s="1108"/>
    </row>
    <row r="9" spans="1:19" ht="21.75" customHeight="1" thickBot="1">
      <c r="A9" s="1129"/>
      <c r="B9" s="1821"/>
      <c r="C9" s="1821"/>
      <c r="D9" s="1821"/>
      <c r="E9" s="1863"/>
      <c r="F9" s="1281"/>
      <c r="G9" s="776" t="s">
        <v>315</v>
      </c>
      <c r="H9" s="1158"/>
      <c r="I9" s="779" t="s">
        <v>316</v>
      </c>
      <c r="J9" s="779" t="s">
        <v>269</v>
      </c>
      <c r="K9" s="779" t="s">
        <v>293</v>
      </c>
      <c r="L9" s="779" t="s">
        <v>271</v>
      </c>
      <c r="M9" s="1283"/>
      <c r="N9" s="1822"/>
      <c r="O9" s="1260"/>
      <c r="P9" s="1108"/>
      <c r="Q9" s="1108"/>
    </row>
    <row r="10" spans="1:19" ht="18" customHeight="1">
      <c r="A10" s="1129"/>
      <c r="B10" s="1821"/>
      <c r="C10" s="774">
        <v>1</v>
      </c>
      <c r="D10" s="774">
        <v>2</v>
      </c>
      <c r="E10" s="719">
        <v>3</v>
      </c>
      <c r="F10" s="1145"/>
      <c r="G10" s="777">
        <v>4</v>
      </c>
      <c r="H10" s="1158"/>
      <c r="I10" s="780">
        <v>5</v>
      </c>
      <c r="J10" s="780">
        <v>6</v>
      </c>
      <c r="K10" s="780">
        <v>7</v>
      </c>
      <c r="L10" s="780">
        <v>8</v>
      </c>
      <c r="M10" s="1283"/>
      <c r="N10" s="782" t="s">
        <v>272</v>
      </c>
      <c r="O10" s="1118"/>
      <c r="P10" s="1108"/>
      <c r="Q10" s="1108"/>
      <c r="R10" s="1108"/>
    </row>
    <row r="11" spans="1:19" ht="18" customHeight="1" thickBot="1">
      <c r="A11" s="1129"/>
      <c r="B11" s="1822"/>
      <c r="C11" s="775"/>
      <c r="D11" s="775"/>
      <c r="E11" s="721"/>
      <c r="F11" s="1185"/>
      <c r="G11" s="778"/>
      <c r="H11" s="1176"/>
      <c r="I11" s="721" t="s">
        <v>664</v>
      </c>
      <c r="J11" s="721"/>
      <c r="K11" s="721" t="s">
        <v>317</v>
      </c>
      <c r="L11" s="781" t="s">
        <v>318</v>
      </c>
      <c r="M11" s="1283"/>
      <c r="N11" s="783" t="s">
        <v>664</v>
      </c>
      <c r="O11" s="1118"/>
      <c r="P11" s="1108"/>
      <c r="Q11" s="1108"/>
    </row>
    <row r="12" spans="1:19" ht="18" customHeight="1" thickBot="1">
      <c r="A12" s="1129"/>
      <c r="B12" s="316" t="s">
        <v>319</v>
      </c>
      <c r="C12" s="1850" t="s">
        <v>320</v>
      </c>
      <c r="D12" s="317"/>
      <c r="E12" s="1266"/>
      <c r="F12" s="1190"/>
      <c r="G12" s="1262"/>
      <c r="H12" s="1108"/>
      <c r="I12" s="1211"/>
      <c r="J12" s="1211"/>
      <c r="K12" s="1211"/>
      <c r="L12" s="1211"/>
      <c r="M12" s="1118"/>
      <c r="N12" s="1276"/>
      <c r="O12" s="1260"/>
      <c r="P12" s="1108"/>
      <c r="Q12" s="1108"/>
    </row>
    <row r="13" spans="1:19" ht="18" customHeight="1" thickBot="1">
      <c r="A13" s="1131"/>
      <c r="B13" s="318" t="s">
        <v>319</v>
      </c>
      <c r="C13" s="1851"/>
      <c r="D13" s="319">
        <v>4</v>
      </c>
      <c r="E13" s="1267">
        <v>1000</v>
      </c>
      <c r="F13" s="1202"/>
      <c r="G13" s="1263">
        <v>0.5</v>
      </c>
      <c r="H13" s="1279"/>
      <c r="I13" s="1265"/>
      <c r="J13" s="1265"/>
      <c r="K13" s="1265"/>
      <c r="L13" s="1265"/>
      <c r="M13" s="1284"/>
      <c r="N13" s="1277">
        <f>E13*G13</f>
        <v>500</v>
      </c>
      <c r="O13" s="1260"/>
      <c r="P13" s="1108"/>
      <c r="Q13" s="1108"/>
    </row>
    <row r="14" spans="1:19" ht="18" customHeight="1" thickBot="1">
      <c r="A14" s="1131"/>
      <c r="B14" s="320" t="s">
        <v>321</v>
      </c>
      <c r="C14" s="1852"/>
      <c r="D14" s="321">
        <v>4</v>
      </c>
      <c r="E14" s="1268">
        <v>1000</v>
      </c>
      <c r="F14" s="1282"/>
      <c r="G14" s="1264"/>
      <c r="H14" s="1279"/>
      <c r="I14" s="1222"/>
      <c r="J14" s="1222"/>
      <c r="K14" s="1222"/>
      <c r="L14" s="1222"/>
      <c r="M14" s="1118"/>
      <c r="N14" s="1276">
        <v>4000</v>
      </c>
      <c r="O14" s="1260"/>
      <c r="P14" s="1108"/>
      <c r="Q14" s="1108"/>
      <c r="S14" s="1108"/>
    </row>
    <row r="15" spans="1:19" ht="18" customHeight="1">
      <c r="A15" s="1129"/>
      <c r="B15" s="1853" t="s">
        <v>322</v>
      </c>
      <c r="C15" s="601" t="s">
        <v>323</v>
      </c>
      <c r="D15" s="322">
        <v>0.9</v>
      </c>
      <c r="E15" s="1269"/>
      <c r="F15" s="1190"/>
      <c r="G15" s="1272"/>
      <c r="H15" s="1176"/>
      <c r="I15" s="1274"/>
      <c r="J15" s="1274"/>
      <c r="K15" s="1274"/>
      <c r="L15" s="1274"/>
      <c r="M15" s="1118"/>
      <c r="N15" s="1218"/>
      <c r="O15" s="1260"/>
      <c r="P15" s="1108"/>
      <c r="Q15" s="1108"/>
    </row>
    <row r="16" spans="1:19" ht="18" customHeight="1">
      <c r="A16" s="1129"/>
      <c r="B16" s="1853"/>
      <c r="C16" s="602"/>
      <c r="D16" s="323">
        <v>1.1000000000000001</v>
      </c>
      <c r="E16" s="1270"/>
      <c r="F16" s="1190"/>
      <c r="G16" s="1273"/>
      <c r="H16" s="1176"/>
      <c r="I16" s="1273"/>
      <c r="J16" s="1273"/>
      <c r="K16" s="1273"/>
      <c r="L16" s="1273"/>
      <c r="M16" s="1118"/>
      <c r="N16" s="1218"/>
      <c r="O16" s="1260"/>
      <c r="P16" s="1108"/>
      <c r="Q16" s="1108"/>
    </row>
    <row r="17" spans="1:17" ht="18" customHeight="1">
      <c r="A17" s="1129"/>
      <c r="B17" s="1853"/>
      <c r="C17" s="1855"/>
      <c r="D17" s="323">
        <v>1.35</v>
      </c>
      <c r="E17" s="1270"/>
      <c r="F17" s="1190"/>
      <c r="G17" s="1273"/>
      <c r="H17" s="1176"/>
      <c r="I17" s="1273"/>
      <c r="J17" s="1273"/>
      <c r="K17" s="1273"/>
      <c r="L17" s="1273"/>
      <c r="M17" s="1118"/>
      <c r="N17" s="1218"/>
      <c r="O17" s="1260"/>
      <c r="P17" s="1108"/>
      <c r="Q17" s="1108"/>
    </row>
    <row r="18" spans="1:17" ht="18" customHeight="1" thickBot="1">
      <c r="A18" s="1129"/>
      <c r="B18" s="1854"/>
      <c r="C18" s="1856"/>
      <c r="D18" s="324">
        <v>2.7</v>
      </c>
      <c r="E18" s="1271"/>
      <c r="F18" s="1145"/>
      <c r="G18" s="1273"/>
      <c r="H18" s="1176"/>
      <c r="I18" s="1275"/>
      <c r="J18" s="1275"/>
      <c r="K18" s="1275"/>
      <c r="L18" s="1275"/>
      <c r="M18" s="1118"/>
      <c r="N18" s="1219"/>
      <c r="O18" s="1260"/>
      <c r="P18" s="1108"/>
      <c r="Q18" s="1108"/>
    </row>
    <row r="19" spans="1:17" ht="18" customHeight="1" thickBot="1">
      <c r="A19" s="1129"/>
      <c r="B19" s="1841" t="s">
        <v>287</v>
      </c>
      <c r="C19" s="1842"/>
      <c r="D19" s="1843"/>
      <c r="E19" s="784">
        <f>SUM(E12:E18)</f>
        <v>2000</v>
      </c>
      <c r="F19" s="1281"/>
      <c r="G19" s="785"/>
      <c r="H19" s="1176"/>
      <c r="I19" s="1844"/>
      <c r="J19" s="1845"/>
      <c r="K19" s="1845"/>
      <c r="L19" s="1846"/>
      <c r="M19" s="1118"/>
      <c r="N19" s="786">
        <f>SUM(N12:N18)</f>
        <v>4500</v>
      </c>
      <c r="O19" s="1260"/>
      <c r="P19" s="1108"/>
      <c r="Q19" s="1108"/>
    </row>
    <row r="20" spans="1:17" s="224" customFormat="1" ht="15.75">
      <c r="A20" s="1169"/>
      <c r="B20" s="1118"/>
      <c r="C20" s="1118"/>
      <c r="D20" s="1118"/>
      <c r="E20" s="1118"/>
      <c r="F20" s="1118"/>
      <c r="G20" s="1118"/>
      <c r="H20" s="1176"/>
      <c r="I20" s="1118"/>
      <c r="J20" s="1118"/>
      <c r="K20" s="1118"/>
      <c r="L20" s="1118"/>
      <c r="M20" s="1118"/>
      <c r="N20" s="1118"/>
      <c r="O20" s="1118"/>
      <c r="P20" s="1109"/>
      <c r="Q20" s="1108"/>
    </row>
    <row r="21" spans="1:17" s="224" customFormat="1" ht="15.75">
      <c r="A21" s="1169"/>
      <c r="B21" s="1118"/>
      <c r="C21" s="1118"/>
      <c r="D21" s="1118"/>
      <c r="E21" s="1118"/>
      <c r="F21" s="1118"/>
      <c r="G21" s="1118"/>
      <c r="H21" s="1176"/>
      <c r="I21" s="1118"/>
      <c r="J21" s="1118"/>
      <c r="K21" s="1118"/>
      <c r="L21" s="1118"/>
      <c r="M21" s="1118"/>
      <c r="N21" s="1118"/>
      <c r="O21" s="1118"/>
      <c r="P21" s="1109"/>
      <c r="Q21" s="1108"/>
    </row>
    <row r="22" spans="1:17" s="224" customFormat="1" ht="15.75">
      <c r="A22" s="1169"/>
      <c r="B22" s="1118"/>
      <c r="C22" s="1118"/>
      <c r="D22" s="1118"/>
      <c r="E22" s="1118"/>
      <c r="F22" s="1118"/>
      <c r="G22" s="1118"/>
      <c r="H22" s="1176"/>
      <c r="I22" s="1118"/>
      <c r="J22" s="1118"/>
      <c r="K22" s="1118"/>
      <c r="L22" s="1118"/>
      <c r="M22" s="1118"/>
      <c r="N22" s="1118"/>
      <c r="O22" s="1118"/>
      <c r="P22" s="1109"/>
      <c r="Q22" s="1108"/>
    </row>
    <row r="23" spans="1:17" s="224" customFormat="1">
      <c r="A23" s="1169"/>
      <c r="B23" s="1118" t="s">
        <v>324</v>
      </c>
      <c r="C23" s="1118"/>
      <c r="D23" s="1118"/>
      <c r="E23" s="1118"/>
      <c r="F23" s="1118"/>
      <c r="G23" s="1118"/>
      <c r="H23" s="1118"/>
      <c r="I23" s="1118"/>
      <c r="J23" s="1118"/>
      <c r="K23" s="1118"/>
      <c r="L23" s="1118"/>
      <c r="M23" s="1118"/>
      <c r="N23" s="1118"/>
      <c r="O23" s="1118"/>
    </row>
    <row r="24" spans="1:17" s="224" customFormat="1">
      <c r="A24" s="1169"/>
      <c r="B24" s="1259" t="s">
        <v>325</v>
      </c>
      <c r="C24" s="1118"/>
      <c r="D24" s="1118"/>
      <c r="E24" s="1118"/>
      <c r="F24" s="1118"/>
      <c r="G24" s="1118"/>
      <c r="H24" s="1118"/>
      <c r="I24" s="1118"/>
      <c r="J24" s="1118"/>
      <c r="K24" s="1118"/>
      <c r="L24" s="1118"/>
      <c r="M24" s="1118"/>
      <c r="N24" s="1118"/>
      <c r="O24" s="1118"/>
    </row>
    <row r="25" spans="1:17" ht="15.75">
      <c r="B25" s="1860" t="s">
        <v>326</v>
      </c>
      <c r="C25" s="1861"/>
      <c r="D25" s="1861"/>
      <c r="E25" s="1861"/>
      <c r="F25" s="1861"/>
      <c r="G25" s="1861"/>
      <c r="H25" s="1861"/>
      <c r="I25" s="1861"/>
      <c r="J25" s="1861"/>
      <c r="K25" s="1861"/>
      <c r="L25" s="1861"/>
      <c r="M25" s="1861"/>
      <c r="N25" s="852" t="s">
        <v>245</v>
      </c>
      <c r="O25" s="1118"/>
    </row>
    <row r="26" spans="1:17" s="224" customFormat="1" ht="15.75">
      <c r="A26" s="1169"/>
      <c r="M26" s="1116"/>
    </row>
    <row r="27" spans="1:17" s="224" customFormat="1">
      <c r="A27" s="1169"/>
    </row>
    <row r="28" spans="1:17" s="224" customFormat="1">
      <c r="A28" s="1169"/>
    </row>
    <row r="29" spans="1:17" s="224" customFormat="1">
      <c r="A29" s="1169"/>
      <c r="P29" s="1108"/>
      <c r="Q29" s="1108"/>
    </row>
    <row r="30" spans="1:17" s="224" customFormat="1">
      <c r="A30" s="1169"/>
    </row>
    <row r="31" spans="1:17" s="224" customFormat="1">
      <c r="A31" s="1169"/>
    </row>
    <row r="32" spans="1:17" s="224" customFormat="1">
      <c r="A32" s="1169"/>
      <c r="P32" s="1108"/>
    </row>
    <row r="33" spans="1:1" s="224" customFormat="1">
      <c r="A33" s="1169"/>
    </row>
    <row r="34" spans="1:1" s="224" customFormat="1">
      <c r="A34" s="1169"/>
    </row>
    <row r="35" spans="1:1" s="224" customFormat="1">
      <c r="A35" s="1169"/>
    </row>
    <row r="36" spans="1:1" s="224" customFormat="1">
      <c r="A36" s="1169"/>
    </row>
    <row r="37" spans="1:1" s="224" customFormat="1">
      <c r="A37" s="1169"/>
    </row>
    <row r="38" spans="1:1" s="224" customFormat="1">
      <c r="A38" s="1169"/>
    </row>
    <row r="39" spans="1:1" s="224" customFormat="1">
      <c r="A39" s="1169"/>
    </row>
    <row r="40" spans="1:1" s="224" customFormat="1">
      <c r="A40" s="1169"/>
    </row>
    <row r="41" spans="1:1" s="224" customFormat="1">
      <c r="A41" s="1169"/>
    </row>
    <row r="42" spans="1:1" s="224" customFormat="1">
      <c r="A42" s="1169"/>
    </row>
    <row r="43" spans="1:1" s="224" customFormat="1">
      <c r="A43" s="1169"/>
    </row>
    <row r="44" spans="1:1" s="224" customFormat="1">
      <c r="A44" s="1169"/>
    </row>
    <row r="45" spans="1:1" s="224" customFormat="1">
      <c r="A45" s="1169"/>
    </row>
    <row r="46" spans="1:1" s="224" customFormat="1">
      <c r="A46" s="1169"/>
    </row>
    <row r="47" spans="1:1" s="224" customFormat="1">
      <c r="A47" s="1169"/>
    </row>
    <row r="48" spans="1:1" s="224" customFormat="1">
      <c r="A48" s="1169"/>
    </row>
    <row r="49" spans="1:1" s="224" customFormat="1">
      <c r="A49" s="1169"/>
    </row>
    <row r="50" spans="1:1" s="224" customFormat="1">
      <c r="A50" s="1169"/>
    </row>
    <row r="51" spans="1:1" s="224" customFormat="1">
      <c r="A51" s="1169"/>
    </row>
    <row r="52" spans="1:1" s="224" customFormat="1">
      <c r="A52" s="1169"/>
    </row>
    <row r="53" spans="1:1" s="224" customFormat="1">
      <c r="A53" s="1169"/>
    </row>
    <row r="54" spans="1:1" s="224" customFormat="1">
      <c r="A54" s="1169"/>
    </row>
    <row r="55" spans="1:1" s="224" customFormat="1">
      <c r="A55" s="1169"/>
    </row>
    <row r="56" spans="1:1" s="224" customFormat="1">
      <c r="A56" s="1169"/>
    </row>
    <row r="57" spans="1:1" s="224" customFormat="1">
      <c r="A57" s="1169"/>
    </row>
    <row r="58" spans="1:1" s="224" customFormat="1">
      <c r="A58" s="1169"/>
    </row>
    <row r="59" spans="1:1" s="224" customFormat="1">
      <c r="A59" s="1169"/>
    </row>
    <row r="60" spans="1:1" s="224" customFormat="1">
      <c r="A60" s="1169"/>
    </row>
    <row r="61" spans="1:1" s="224" customFormat="1">
      <c r="A61" s="1169"/>
    </row>
    <row r="62" spans="1:1" s="224" customFormat="1">
      <c r="A62" s="1169"/>
    </row>
    <row r="63" spans="1:1" s="224" customFormat="1">
      <c r="A63" s="1169"/>
    </row>
    <row r="64" spans="1:1" s="224" customFormat="1">
      <c r="A64" s="1169"/>
    </row>
    <row r="65" spans="1:1" s="224" customFormat="1">
      <c r="A65" s="1169"/>
    </row>
    <row r="66" spans="1:1" s="224" customFormat="1">
      <c r="A66" s="1169"/>
    </row>
    <row r="67" spans="1:1" s="224" customFormat="1">
      <c r="A67" s="1169"/>
    </row>
    <row r="68" spans="1:1" s="224" customFormat="1">
      <c r="A68" s="1169"/>
    </row>
    <row r="69" spans="1:1" s="224" customFormat="1">
      <c r="A69" s="1169"/>
    </row>
    <row r="70" spans="1:1" s="224" customFormat="1">
      <c r="A70" s="1169"/>
    </row>
    <row r="71" spans="1:1" s="224" customFormat="1">
      <c r="A71" s="1169"/>
    </row>
    <row r="72" spans="1:1" s="224" customFormat="1">
      <c r="A72" s="1169"/>
    </row>
    <row r="73" spans="1:1" s="224" customFormat="1">
      <c r="A73" s="1169"/>
    </row>
    <row r="74" spans="1:1" s="224" customFormat="1">
      <c r="A74" s="1169"/>
    </row>
    <row r="75" spans="1:1" s="224" customFormat="1">
      <c r="A75" s="1169"/>
    </row>
    <row r="76" spans="1:1" s="224" customFormat="1">
      <c r="A76" s="1169"/>
    </row>
    <row r="77" spans="1:1" s="224" customFormat="1">
      <c r="A77" s="1169"/>
    </row>
    <row r="78" spans="1:1" s="224" customFormat="1">
      <c r="A78" s="1169"/>
    </row>
    <row r="79" spans="1:1" s="224" customFormat="1">
      <c r="A79" s="1169"/>
    </row>
    <row r="80" spans="1:1" s="224" customFormat="1">
      <c r="A80" s="1169"/>
    </row>
    <row r="81" spans="1:1" s="224" customFormat="1">
      <c r="A81" s="1169"/>
    </row>
    <row r="82" spans="1:1" s="224" customFormat="1">
      <c r="A82" s="1169"/>
    </row>
    <row r="83" spans="1:1" s="224" customFormat="1">
      <c r="A83" s="1169"/>
    </row>
    <row r="84" spans="1:1" s="224" customFormat="1">
      <c r="A84" s="1169"/>
    </row>
    <row r="85" spans="1:1" s="224" customFormat="1">
      <c r="A85" s="1169"/>
    </row>
    <row r="86" spans="1:1" s="224" customFormat="1">
      <c r="A86" s="1169"/>
    </row>
    <row r="87" spans="1:1" s="224" customFormat="1">
      <c r="A87" s="1169"/>
    </row>
    <row r="88" spans="1:1" s="224" customFormat="1">
      <c r="A88" s="1169"/>
    </row>
    <row r="89" spans="1:1" s="224" customFormat="1">
      <c r="A89" s="1169"/>
    </row>
    <row r="90" spans="1:1" s="224" customFormat="1">
      <c r="A90" s="1169"/>
    </row>
    <row r="91" spans="1:1" s="224" customFormat="1">
      <c r="A91" s="1169"/>
    </row>
    <row r="92" spans="1:1" s="224" customFormat="1">
      <c r="A92" s="1169"/>
    </row>
    <row r="93" spans="1:1" s="224" customFormat="1">
      <c r="A93" s="1169"/>
    </row>
    <row r="94" spans="1:1" s="224" customFormat="1">
      <c r="A94" s="1169"/>
    </row>
    <row r="95" spans="1:1" s="224" customFormat="1">
      <c r="A95" s="1169"/>
    </row>
    <row r="96" spans="1:1" s="224" customFormat="1">
      <c r="A96" s="1169"/>
    </row>
    <row r="97" spans="1:1" s="224" customFormat="1">
      <c r="A97" s="1169"/>
    </row>
    <row r="98" spans="1:1" s="224" customFormat="1">
      <c r="A98" s="1169"/>
    </row>
    <row r="99" spans="1:1" s="224" customFormat="1">
      <c r="A99" s="1169"/>
    </row>
    <row r="100" spans="1:1" s="224" customFormat="1">
      <c r="A100" s="1169"/>
    </row>
    <row r="101" spans="1:1" s="224" customFormat="1">
      <c r="A101" s="1169"/>
    </row>
    <row r="102" spans="1:1" s="224" customFormat="1">
      <c r="A102" s="1169"/>
    </row>
    <row r="103" spans="1:1" s="224" customFormat="1">
      <c r="A103" s="1169"/>
    </row>
    <row r="104" spans="1:1" s="224" customFormat="1">
      <c r="A104" s="1169"/>
    </row>
    <row r="105" spans="1:1" s="224" customFormat="1">
      <c r="A105" s="1169"/>
    </row>
    <row r="106" spans="1:1" s="224" customFormat="1">
      <c r="A106" s="1169"/>
    </row>
    <row r="107" spans="1:1" s="224" customFormat="1">
      <c r="A107" s="1169"/>
    </row>
    <row r="108" spans="1:1" s="224" customFormat="1">
      <c r="A108" s="1169"/>
    </row>
    <row r="109" spans="1:1" s="224" customFormat="1">
      <c r="A109" s="1169"/>
    </row>
    <row r="110" spans="1:1" s="224" customFormat="1">
      <c r="A110" s="1169"/>
    </row>
    <row r="111" spans="1:1" s="224" customFormat="1">
      <c r="A111" s="1169"/>
    </row>
    <row r="112" spans="1:1" s="224" customFormat="1">
      <c r="A112" s="1169"/>
    </row>
    <row r="113" spans="1:1" s="224" customFormat="1">
      <c r="A113" s="1169"/>
    </row>
    <row r="114" spans="1:1" s="224" customFormat="1">
      <c r="A114" s="1169"/>
    </row>
    <row r="115" spans="1:1" s="224" customFormat="1">
      <c r="A115" s="1169"/>
    </row>
    <row r="116" spans="1:1" s="224" customFormat="1">
      <c r="A116" s="1169"/>
    </row>
    <row r="117" spans="1:1" s="224" customFormat="1">
      <c r="A117" s="1169"/>
    </row>
    <row r="118" spans="1:1" s="224" customFormat="1">
      <c r="A118" s="1169"/>
    </row>
    <row r="119" spans="1:1" s="224" customFormat="1">
      <c r="A119" s="1169"/>
    </row>
    <row r="120" spans="1:1" s="224" customFormat="1">
      <c r="A120" s="1169"/>
    </row>
    <row r="121" spans="1:1" s="224" customFormat="1">
      <c r="A121" s="1169"/>
    </row>
    <row r="122" spans="1:1" s="224" customFormat="1">
      <c r="A122" s="1169"/>
    </row>
    <row r="123" spans="1:1" s="224" customFormat="1">
      <c r="A123" s="1169"/>
    </row>
    <row r="124" spans="1:1" s="224" customFormat="1">
      <c r="A124" s="1169"/>
    </row>
    <row r="125" spans="1:1" s="224" customFormat="1">
      <c r="A125" s="1169"/>
    </row>
    <row r="126" spans="1:1" s="224" customFormat="1">
      <c r="A126" s="1169"/>
    </row>
    <row r="127" spans="1:1" s="224" customFormat="1">
      <c r="A127" s="1169"/>
    </row>
    <row r="128" spans="1:1" s="224" customFormat="1">
      <c r="A128" s="1169"/>
    </row>
    <row r="129" spans="1:1" s="224" customFormat="1">
      <c r="A129" s="1169"/>
    </row>
    <row r="130" spans="1:1" s="224" customFormat="1">
      <c r="A130" s="1169"/>
    </row>
    <row r="131" spans="1:1" s="224" customFormat="1">
      <c r="A131" s="1169"/>
    </row>
    <row r="132" spans="1:1" s="224" customFormat="1">
      <c r="A132" s="1169"/>
    </row>
    <row r="133" spans="1:1" s="224" customFormat="1">
      <c r="A133" s="1169"/>
    </row>
    <row r="134" spans="1:1" s="224" customFormat="1">
      <c r="A134" s="1169"/>
    </row>
    <row r="135" spans="1:1" s="224" customFormat="1">
      <c r="A135" s="1169"/>
    </row>
    <row r="136" spans="1:1" s="224" customFormat="1">
      <c r="A136" s="1169"/>
    </row>
    <row r="137" spans="1:1" s="224" customFormat="1">
      <c r="A137" s="1169"/>
    </row>
    <row r="138" spans="1:1" s="224" customFormat="1">
      <c r="A138" s="1169"/>
    </row>
    <row r="139" spans="1:1" s="224" customFormat="1">
      <c r="A139" s="1169"/>
    </row>
    <row r="140" spans="1:1" s="224" customFormat="1">
      <c r="A140" s="1169"/>
    </row>
    <row r="141" spans="1:1" s="224" customFormat="1">
      <c r="A141" s="1169"/>
    </row>
    <row r="142" spans="1:1" s="224" customFormat="1">
      <c r="A142" s="1169"/>
    </row>
    <row r="143" spans="1:1" s="224" customFormat="1">
      <c r="A143" s="1169"/>
    </row>
    <row r="144" spans="1:1" s="224" customFormat="1">
      <c r="A144" s="1169"/>
    </row>
    <row r="145" spans="1:1" s="224" customFormat="1">
      <c r="A145" s="1169"/>
    </row>
    <row r="146" spans="1:1" s="224" customFormat="1">
      <c r="A146" s="1169"/>
    </row>
    <row r="147" spans="1:1" s="224" customFormat="1">
      <c r="A147" s="1169"/>
    </row>
    <row r="148" spans="1:1" s="224" customFormat="1">
      <c r="A148" s="1169"/>
    </row>
    <row r="149" spans="1:1" s="224" customFormat="1">
      <c r="A149" s="1169"/>
    </row>
    <row r="150" spans="1:1" s="224" customFormat="1">
      <c r="A150" s="1169"/>
    </row>
    <row r="151" spans="1:1" s="224" customFormat="1">
      <c r="A151" s="1169"/>
    </row>
    <row r="152" spans="1:1" s="224" customFormat="1">
      <c r="A152" s="1169"/>
    </row>
    <row r="153" spans="1:1" s="224" customFormat="1">
      <c r="A153" s="1169"/>
    </row>
    <row r="154" spans="1:1" s="224" customFormat="1">
      <c r="A154" s="1169"/>
    </row>
    <row r="155" spans="1:1" s="224" customFormat="1">
      <c r="A155" s="1169"/>
    </row>
    <row r="156" spans="1:1" s="224" customFormat="1">
      <c r="A156" s="1169"/>
    </row>
    <row r="157" spans="1:1" s="224" customFormat="1">
      <c r="A157" s="1169"/>
    </row>
    <row r="158" spans="1:1" s="224" customFormat="1">
      <c r="A158" s="1169"/>
    </row>
    <row r="159" spans="1:1" s="224" customFormat="1">
      <c r="A159" s="1169"/>
    </row>
    <row r="160" spans="1:1" s="224" customFormat="1">
      <c r="A160" s="1169"/>
    </row>
    <row r="161" spans="1:1" s="224" customFormat="1">
      <c r="A161" s="1169"/>
    </row>
    <row r="162" spans="1:1" s="224" customFormat="1">
      <c r="A162" s="1169"/>
    </row>
    <row r="163" spans="1:1" s="224" customFormat="1">
      <c r="A163" s="1169"/>
    </row>
    <row r="164" spans="1:1" s="224" customFormat="1">
      <c r="A164" s="1169"/>
    </row>
    <row r="165" spans="1:1" s="224" customFormat="1">
      <c r="A165" s="1169"/>
    </row>
    <row r="166" spans="1:1" s="224" customFormat="1">
      <c r="A166" s="1169"/>
    </row>
    <row r="167" spans="1:1" s="224" customFormat="1">
      <c r="A167" s="1169"/>
    </row>
    <row r="168" spans="1:1" s="224" customFormat="1">
      <c r="A168" s="1169"/>
    </row>
    <row r="169" spans="1:1" s="224" customFormat="1">
      <c r="A169" s="1169"/>
    </row>
    <row r="170" spans="1:1" s="224" customFormat="1">
      <c r="A170" s="1169"/>
    </row>
    <row r="171" spans="1:1" s="224" customFormat="1">
      <c r="A171" s="1169"/>
    </row>
    <row r="172" spans="1:1" s="224" customFormat="1">
      <c r="A172" s="1169"/>
    </row>
    <row r="173" spans="1:1" s="224" customFormat="1">
      <c r="A173" s="1169"/>
    </row>
    <row r="174" spans="1:1" s="224" customFormat="1">
      <c r="A174" s="1169"/>
    </row>
    <row r="175" spans="1:1" s="224" customFormat="1">
      <c r="A175" s="1169"/>
    </row>
    <row r="176" spans="1:1" s="224" customFormat="1">
      <c r="A176" s="1169"/>
    </row>
    <row r="177" spans="1:1" s="224" customFormat="1">
      <c r="A177" s="1169"/>
    </row>
    <row r="178" spans="1:1" s="224" customFormat="1">
      <c r="A178" s="1169"/>
    </row>
    <row r="179" spans="1:1" s="224" customFormat="1">
      <c r="A179" s="1169"/>
    </row>
    <row r="180" spans="1:1" s="224" customFormat="1">
      <c r="A180" s="1169"/>
    </row>
    <row r="181" spans="1:1" s="224" customFormat="1">
      <c r="A181" s="1169"/>
    </row>
    <row r="182" spans="1:1" s="224" customFormat="1">
      <c r="A182" s="1169"/>
    </row>
    <row r="183" spans="1:1" s="224" customFormat="1">
      <c r="A183" s="1169"/>
    </row>
    <row r="184" spans="1:1" s="224" customFormat="1">
      <c r="A184" s="1169"/>
    </row>
    <row r="185" spans="1:1" s="224" customFormat="1">
      <c r="A185" s="1169"/>
    </row>
    <row r="186" spans="1:1" s="224" customFormat="1">
      <c r="A186" s="1169"/>
    </row>
    <row r="187" spans="1:1" s="224" customFormat="1">
      <c r="A187" s="1169"/>
    </row>
    <row r="188" spans="1:1" s="224" customFormat="1">
      <c r="A188" s="1169"/>
    </row>
    <row r="189" spans="1:1" s="224" customFormat="1">
      <c r="A189" s="1169"/>
    </row>
    <row r="190" spans="1:1" s="224" customFormat="1">
      <c r="A190" s="1169"/>
    </row>
    <row r="191" spans="1:1" s="224" customFormat="1">
      <c r="A191" s="1169"/>
    </row>
    <row r="192" spans="1:1" s="224" customFormat="1">
      <c r="A192" s="1169"/>
    </row>
    <row r="193" spans="1:1" s="224" customFormat="1">
      <c r="A193" s="1169"/>
    </row>
    <row r="194" spans="1:1" s="224" customFormat="1">
      <c r="A194" s="1169"/>
    </row>
    <row r="195" spans="1:1" s="224" customFormat="1">
      <c r="A195" s="1169"/>
    </row>
    <row r="196" spans="1:1" s="224" customFormat="1">
      <c r="A196" s="1169"/>
    </row>
    <row r="197" spans="1:1" s="224" customFormat="1">
      <c r="A197" s="1169"/>
    </row>
    <row r="198" spans="1:1" s="224" customFormat="1">
      <c r="A198" s="1169"/>
    </row>
    <row r="199" spans="1:1" s="224" customFormat="1">
      <c r="A199" s="1169"/>
    </row>
    <row r="200" spans="1:1" s="224" customFormat="1">
      <c r="A200" s="1169"/>
    </row>
    <row r="201" spans="1:1" s="224" customFormat="1">
      <c r="A201" s="1169"/>
    </row>
    <row r="202" spans="1:1" s="224" customFormat="1">
      <c r="A202" s="1169"/>
    </row>
    <row r="203" spans="1:1" s="224" customFormat="1">
      <c r="A203" s="1169"/>
    </row>
    <row r="204" spans="1:1" s="224" customFormat="1">
      <c r="A204" s="1169"/>
    </row>
    <row r="205" spans="1:1" s="224" customFormat="1">
      <c r="A205" s="1169"/>
    </row>
    <row r="206" spans="1:1" s="224" customFormat="1">
      <c r="A206" s="1169"/>
    </row>
    <row r="207" spans="1:1" s="224" customFormat="1">
      <c r="A207" s="1169"/>
    </row>
    <row r="208" spans="1:1" s="224" customFormat="1">
      <c r="A208" s="1169"/>
    </row>
    <row r="209" spans="1:1" s="224" customFormat="1">
      <c r="A209" s="1169"/>
    </row>
    <row r="210" spans="1:1" s="224" customFormat="1">
      <c r="A210" s="1169"/>
    </row>
    <row r="211" spans="1:1" s="224" customFormat="1">
      <c r="A211" s="1169"/>
    </row>
    <row r="212" spans="1:1" s="224" customFormat="1">
      <c r="A212" s="1169"/>
    </row>
    <row r="213" spans="1:1" s="224" customFormat="1">
      <c r="A213" s="1169"/>
    </row>
    <row r="214" spans="1:1" s="224" customFormat="1">
      <c r="A214" s="1169"/>
    </row>
    <row r="215" spans="1:1" s="224" customFormat="1">
      <c r="A215" s="1169"/>
    </row>
    <row r="216" spans="1:1" s="224" customFormat="1">
      <c r="A216" s="1169"/>
    </row>
    <row r="217" spans="1:1" s="224" customFormat="1">
      <c r="A217" s="1169"/>
    </row>
    <row r="218" spans="1:1" s="224" customFormat="1">
      <c r="A218" s="1169"/>
    </row>
    <row r="219" spans="1:1" s="224" customFormat="1">
      <c r="A219" s="1169"/>
    </row>
    <row r="220" spans="1:1" s="224" customFormat="1">
      <c r="A220" s="1169"/>
    </row>
    <row r="221" spans="1:1" s="224" customFormat="1">
      <c r="A221" s="1169"/>
    </row>
    <row r="222" spans="1:1" s="224" customFormat="1">
      <c r="A222" s="1169"/>
    </row>
    <row r="223" spans="1:1" s="224" customFormat="1">
      <c r="A223" s="1169"/>
    </row>
    <row r="224" spans="1:1" s="224" customFormat="1">
      <c r="A224" s="1169"/>
    </row>
    <row r="225" spans="1:1" s="224" customFormat="1">
      <c r="A225" s="1169"/>
    </row>
    <row r="226" spans="1:1" s="224" customFormat="1">
      <c r="A226" s="1169"/>
    </row>
    <row r="227" spans="1:1" s="224" customFormat="1">
      <c r="A227" s="1169"/>
    </row>
    <row r="228" spans="1:1" s="224" customFormat="1">
      <c r="A228" s="1169"/>
    </row>
    <row r="229" spans="1:1" s="224" customFormat="1">
      <c r="A229" s="1169"/>
    </row>
    <row r="230" spans="1:1" s="224" customFormat="1">
      <c r="A230" s="1169"/>
    </row>
    <row r="231" spans="1:1" s="224" customFormat="1">
      <c r="A231" s="1169"/>
    </row>
    <row r="232" spans="1:1" s="224" customFormat="1">
      <c r="A232" s="1169"/>
    </row>
    <row r="233" spans="1:1" s="224" customFormat="1">
      <c r="A233" s="1169"/>
    </row>
    <row r="234" spans="1:1" s="224" customFormat="1">
      <c r="A234" s="1169"/>
    </row>
    <row r="235" spans="1:1" s="224" customFormat="1">
      <c r="A235" s="1169"/>
    </row>
    <row r="236" spans="1:1" s="224" customFormat="1">
      <c r="A236" s="1169"/>
    </row>
    <row r="237" spans="1:1" s="224" customFormat="1">
      <c r="A237" s="1169"/>
    </row>
    <row r="238" spans="1:1" s="224" customFormat="1">
      <c r="A238" s="1169"/>
    </row>
    <row r="239" spans="1:1" s="224" customFormat="1">
      <c r="A239" s="1169"/>
    </row>
    <row r="240" spans="1:1" s="224" customFormat="1">
      <c r="A240" s="1169"/>
    </row>
    <row r="241" spans="1:1" s="224" customFormat="1">
      <c r="A241" s="1169"/>
    </row>
    <row r="242" spans="1:1" s="224" customFormat="1">
      <c r="A242" s="1169"/>
    </row>
    <row r="243" spans="1:1" s="224" customFormat="1">
      <c r="A243" s="1169"/>
    </row>
    <row r="244" spans="1:1" s="224" customFormat="1">
      <c r="A244" s="1169"/>
    </row>
    <row r="245" spans="1:1" s="224" customFormat="1">
      <c r="A245" s="1169"/>
    </row>
    <row r="246" spans="1:1" s="224" customFormat="1">
      <c r="A246" s="1169"/>
    </row>
    <row r="247" spans="1:1" s="224" customFormat="1">
      <c r="A247" s="1169"/>
    </row>
    <row r="248" spans="1:1" s="224" customFormat="1">
      <c r="A248" s="1169"/>
    </row>
    <row r="249" spans="1:1" s="224" customFormat="1">
      <c r="A249" s="1169"/>
    </row>
    <row r="250" spans="1:1" s="224" customFormat="1">
      <c r="A250" s="1169"/>
    </row>
    <row r="251" spans="1:1" s="224" customFormat="1">
      <c r="A251" s="1169"/>
    </row>
    <row r="252" spans="1:1" s="224" customFormat="1">
      <c r="A252" s="1169"/>
    </row>
    <row r="253" spans="1:1" s="224" customFormat="1">
      <c r="A253" s="1169"/>
    </row>
    <row r="254" spans="1:1" s="224" customFormat="1">
      <c r="A254" s="1169"/>
    </row>
    <row r="255" spans="1:1" s="224" customFormat="1">
      <c r="A255" s="1169"/>
    </row>
    <row r="256" spans="1:1" s="224" customFormat="1">
      <c r="A256" s="1169"/>
    </row>
    <row r="257" spans="1:1" s="224" customFormat="1">
      <c r="A257" s="1169"/>
    </row>
    <row r="258" spans="1:1" s="224" customFormat="1">
      <c r="A258" s="1169"/>
    </row>
    <row r="259" spans="1:1" s="224" customFormat="1">
      <c r="A259" s="1169"/>
    </row>
    <row r="260" spans="1:1" s="224" customFormat="1">
      <c r="A260" s="1169"/>
    </row>
    <row r="261" spans="1:1" s="224" customFormat="1">
      <c r="A261" s="1169"/>
    </row>
    <row r="262" spans="1:1" s="224" customFormat="1">
      <c r="A262" s="1169"/>
    </row>
    <row r="263" spans="1:1" s="224" customFormat="1">
      <c r="A263" s="1169"/>
    </row>
    <row r="264" spans="1:1" s="224" customFormat="1">
      <c r="A264" s="1169"/>
    </row>
    <row r="265" spans="1:1" s="224" customFormat="1">
      <c r="A265" s="1169"/>
    </row>
    <row r="266" spans="1:1" s="224" customFormat="1">
      <c r="A266" s="1169"/>
    </row>
    <row r="267" spans="1:1" s="224" customFormat="1">
      <c r="A267" s="1169"/>
    </row>
    <row r="268" spans="1:1" s="224" customFormat="1">
      <c r="A268" s="1169"/>
    </row>
    <row r="269" spans="1:1" s="224" customFormat="1">
      <c r="A269" s="1169"/>
    </row>
    <row r="270" spans="1:1" s="224" customFormat="1">
      <c r="A270" s="1169"/>
    </row>
    <row r="271" spans="1:1" s="224" customFormat="1">
      <c r="A271" s="1169"/>
    </row>
    <row r="272" spans="1:1" s="224" customFormat="1">
      <c r="A272" s="1169"/>
    </row>
    <row r="273" spans="1:1" s="224" customFormat="1">
      <c r="A273" s="1169"/>
    </row>
    <row r="274" spans="1:1" s="224" customFormat="1">
      <c r="A274" s="1169"/>
    </row>
    <row r="275" spans="1:1" s="224" customFormat="1">
      <c r="A275" s="1169"/>
    </row>
    <row r="276" spans="1:1" s="224" customFormat="1">
      <c r="A276" s="1169"/>
    </row>
    <row r="277" spans="1:1" s="224" customFormat="1">
      <c r="A277" s="1169"/>
    </row>
    <row r="278" spans="1:1" s="224" customFormat="1">
      <c r="A278" s="1169"/>
    </row>
    <row r="279" spans="1:1" s="224" customFormat="1">
      <c r="A279" s="1169"/>
    </row>
    <row r="280" spans="1:1" s="224" customFormat="1">
      <c r="A280" s="1169"/>
    </row>
    <row r="281" spans="1:1" s="224" customFormat="1">
      <c r="A281" s="1169"/>
    </row>
    <row r="282" spans="1:1" s="224" customFormat="1">
      <c r="A282" s="1169"/>
    </row>
    <row r="283" spans="1:1" s="224" customFormat="1">
      <c r="A283" s="1169"/>
    </row>
    <row r="284" spans="1:1" s="224" customFormat="1">
      <c r="A284" s="1169"/>
    </row>
    <row r="285" spans="1:1" s="224" customFormat="1">
      <c r="A285" s="1169"/>
    </row>
    <row r="286" spans="1:1" s="224" customFormat="1">
      <c r="A286" s="1169"/>
    </row>
    <row r="287" spans="1:1" s="224" customFormat="1">
      <c r="A287" s="1169"/>
    </row>
    <row r="288" spans="1:1" s="224" customFormat="1">
      <c r="A288" s="1169"/>
    </row>
    <row r="289" spans="1:1" s="224" customFormat="1">
      <c r="A289" s="1169"/>
    </row>
    <row r="290" spans="1:1" s="224" customFormat="1">
      <c r="A290" s="1169"/>
    </row>
    <row r="291" spans="1:1" s="224" customFormat="1">
      <c r="A291" s="1169"/>
    </row>
    <row r="292" spans="1:1" s="224" customFormat="1">
      <c r="A292" s="1169"/>
    </row>
    <row r="293" spans="1:1" s="224" customFormat="1">
      <c r="A293" s="1169"/>
    </row>
    <row r="294" spans="1:1" s="224" customFormat="1">
      <c r="A294" s="1169"/>
    </row>
    <row r="295" spans="1:1" s="224" customFormat="1">
      <c r="A295" s="1169"/>
    </row>
    <row r="296" spans="1:1" s="224" customFormat="1">
      <c r="A296" s="1169"/>
    </row>
    <row r="297" spans="1:1" s="224" customFormat="1">
      <c r="A297" s="1169"/>
    </row>
    <row r="298" spans="1:1" s="224" customFormat="1">
      <c r="A298" s="1169"/>
    </row>
    <row r="299" spans="1:1" s="224" customFormat="1">
      <c r="A299" s="1169"/>
    </row>
    <row r="300" spans="1:1" s="224" customFormat="1">
      <c r="A300" s="1169"/>
    </row>
    <row r="301" spans="1:1" s="224" customFormat="1">
      <c r="A301" s="1169"/>
    </row>
    <row r="302" spans="1:1" s="224" customFormat="1">
      <c r="A302" s="1169"/>
    </row>
    <row r="303" spans="1:1" s="224" customFormat="1">
      <c r="A303" s="1169"/>
    </row>
    <row r="304" spans="1:1" s="224" customFormat="1">
      <c r="A304" s="1169"/>
    </row>
    <row r="305" spans="1:1" s="224" customFormat="1">
      <c r="A305" s="1169"/>
    </row>
    <row r="306" spans="1:1" s="224" customFormat="1">
      <c r="A306" s="1169"/>
    </row>
    <row r="307" spans="1:1" s="224" customFormat="1">
      <c r="A307" s="1169"/>
    </row>
    <row r="308" spans="1:1" s="224" customFormat="1">
      <c r="A308" s="1169"/>
    </row>
    <row r="309" spans="1:1" s="224" customFormat="1">
      <c r="A309" s="1169"/>
    </row>
    <row r="310" spans="1:1" s="224" customFormat="1">
      <c r="A310" s="1169"/>
    </row>
    <row r="311" spans="1:1" s="224" customFormat="1">
      <c r="A311" s="1169"/>
    </row>
    <row r="312" spans="1:1" s="224" customFormat="1">
      <c r="A312" s="1169"/>
    </row>
    <row r="313" spans="1:1" s="224" customFormat="1">
      <c r="A313" s="1169"/>
    </row>
    <row r="314" spans="1:1" s="224" customFormat="1">
      <c r="A314" s="1169"/>
    </row>
    <row r="315" spans="1:1" s="224" customFormat="1">
      <c r="A315" s="1169"/>
    </row>
    <row r="316" spans="1:1" s="224" customFormat="1">
      <c r="A316" s="1169"/>
    </row>
    <row r="317" spans="1:1" s="224" customFormat="1">
      <c r="A317" s="1169"/>
    </row>
    <row r="318" spans="1:1" s="224" customFormat="1">
      <c r="A318" s="1169"/>
    </row>
    <row r="319" spans="1:1" s="224" customFormat="1">
      <c r="A319" s="1169"/>
    </row>
    <row r="320" spans="1:1" s="224" customFormat="1">
      <c r="A320" s="1169"/>
    </row>
    <row r="321" spans="1:1" s="224" customFormat="1">
      <c r="A321" s="1169"/>
    </row>
    <row r="322" spans="1:1" s="224" customFormat="1">
      <c r="A322" s="1169"/>
    </row>
    <row r="323" spans="1:1" s="224" customFormat="1">
      <c r="A323" s="1169"/>
    </row>
    <row r="324" spans="1:1" s="224" customFormat="1">
      <c r="A324" s="1169"/>
    </row>
    <row r="325" spans="1:1" s="224" customFormat="1">
      <c r="A325" s="1169"/>
    </row>
    <row r="326" spans="1:1" s="224" customFormat="1">
      <c r="A326" s="1169"/>
    </row>
    <row r="327" spans="1:1" s="224" customFormat="1">
      <c r="A327" s="1169"/>
    </row>
    <row r="328" spans="1:1" s="224" customFormat="1">
      <c r="A328" s="1169"/>
    </row>
    <row r="329" spans="1:1" s="224" customFormat="1">
      <c r="A329" s="1169"/>
    </row>
    <row r="330" spans="1:1" s="224" customFormat="1">
      <c r="A330" s="1169"/>
    </row>
    <row r="331" spans="1:1" s="224" customFormat="1">
      <c r="A331" s="1169"/>
    </row>
    <row r="332" spans="1:1" s="224" customFormat="1">
      <c r="A332" s="1169"/>
    </row>
    <row r="333" spans="1:1" s="224" customFormat="1">
      <c r="A333" s="1169"/>
    </row>
    <row r="334" spans="1:1" s="224" customFormat="1">
      <c r="A334" s="1169"/>
    </row>
    <row r="335" spans="1:1" s="224" customFormat="1">
      <c r="A335" s="1169"/>
    </row>
    <row r="336" spans="1:1" s="224" customFormat="1">
      <c r="A336" s="1169"/>
    </row>
    <row r="337" spans="1:1" s="224" customFormat="1">
      <c r="A337" s="1169"/>
    </row>
    <row r="338" spans="1:1" s="224" customFormat="1">
      <c r="A338" s="1169"/>
    </row>
    <row r="339" spans="1:1" s="224" customFormat="1">
      <c r="A339" s="1169"/>
    </row>
    <row r="340" spans="1:1" s="224" customFormat="1">
      <c r="A340" s="1169"/>
    </row>
    <row r="341" spans="1:1" s="224" customFormat="1">
      <c r="A341" s="1169"/>
    </row>
    <row r="342" spans="1:1" s="224" customFormat="1">
      <c r="A342" s="1169"/>
    </row>
    <row r="343" spans="1:1" s="224" customFormat="1">
      <c r="A343" s="1169"/>
    </row>
    <row r="344" spans="1:1" s="224" customFormat="1">
      <c r="A344" s="1169"/>
    </row>
    <row r="345" spans="1:1" s="224" customFormat="1">
      <c r="A345" s="1169"/>
    </row>
    <row r="346" spans="1:1" s="224" customFormat="1">
      <c r="A346" s="1169"/>
    </row>
    <row r="347" spans="1:1" s="224" customFormat="1">
      <c r="A347" s="1169"/>
    </row>
    <row r="348" spans="1:1" s="224" customFormat="1">
      <c r="A348" s="1169"/>
    </row>
    <row r="349" spans="1:1" s="224" customFormat="1">
      <c r="A349" s="1169"/>
    </row>
    <row r="350" spans="1:1" s="224" customFormat="1">
      <c r="A350" s="1169"/>
    </row>
    <row r="351" spans="1:1" s="224" customFormat="1">
      <c r="A351" s="1169"/>
    </row>
    <row r="352" spans="1:1" s="224" customFormat="1">
      <c r="A352" s="1169"/>
    </row>
    <row r="353" spans="1:1" s="224" customFormat="1">
      <c r="A353" s="1169"/>
    </row>
    <row r="354" spans="1:1" s="224" customFormat="1">
      <c r="A354" s="1169"/>
    </row>
    <row r="355" spans="1:1" s="224" customFormat="1">
      <c r="A355" s="1169"/>
    </row>
    <row r="356" spans="1:1" s="224" customFormat="1">
      <c r="A356" s="1169"/>
    </row>
    <row r="357" spans="1:1" s="224" customFormat="1">
      <c r="A357" s="1169"/>
    </row>
    <row r="358" spans="1:1" s="224" customFormat="1">
      <c r="A358" s="1169"/>
    </row>
    <row r="359" spans="1:1" s="224" customFormat="1">
      <c r="A359" s="1169"/>
    </row>
    <row r="360" spans="1:1" s="224" customFormat="1">
      <c r="A360" s="1169"/>
    </row>
    <row r="361" spans="1:1" s="224" customFormat="1">
      <c r="A361" s="1169"/>
    </row>
    <row r="362" spans="1:1" s="224" customFormat="1">
      <c r="A362" s="1169"/>
    </row>
    <row r="363" spans="1:1" s="224" customFormat="1">
      <c r="A363" s="1169"/>
    </row>
    <row r="364" spans="1:1" s="224" customFormat="1">
      <c r="A364" s="1169"/>
    </row>
    <row r="365" spans="1:1" s="224" customFormat="1">
      <c r="A365" s="1169"/>
    </row>
    <row r="366" spans="1:1" s="224" customFormat="1">
      <c r="A366" s="1169"/>
    </row>
    <row r="367" spans="1:1" s="224" customFormat="1">
      <c r="A367" s="1169"/>
    </row>
    <row r="368" spans="1:1" s="224" customFormat="1">
      <c r="A368" s="1169"/>
    </row>
    <row r="369" spans="1:1" s="224" customFormat="1">
      <c r="A369" s="1169"/>
    </row>
    <row r="370" spans="1:1" s="224" customFormat="1">
      <c r="A370" s="1169"/>
    </row>
    <row r="371" spans="1:1" s="224" customFormat="1">
      <c r="A371" s="1169"/>
    </row>
    <row r="372" spans="1:1" s="224" customFormat="1">
      <c r="A372" s="1169"/>
    </row>
    <row r="373" spans="1:1" s="224" customFormat="1">
      <c r="A373" s="1169"/>
    </row>
    <row r="374" spans="1:1" s="224" customFormat="1">
      <c r="A374" s="1169"/>
    </row>
    <row r="375" spans="1:1" s="224" customFormat="1">
      <c r="A375" s="1169"/>
    </row>
    <row r="376" spans="1:1" s="224" customFormat="1">
      <c r="A376" s="1169"/>
    </row>
    <row r="377" spans="1:1" s="224" customFormat="1">
      <c r="A377" s="1169"/>
    </row>
    <row r="378" spans="1:1" s="224" customFormat="1">
      <c r="A378" s="1169"/>
    </row>
    <row r="379" spans="1:1" s="224" customFormat="1">
      <c r="A379" s="1169"/>
    </row>
    <row r="380" spans="1:1" s="224" customFormat="1">
      <c r="A380" s="1169"/>
    </row>
    <row r="381" spans="1:1" s="224" customFormat="1">
      <c r="A381" s="1169"/>
    </row>
    <row r="382" spans="1:1" s="224" customFormat="1">
      <c r="A382" s="1169"/>
    </row>
    <row r="383" spans="1:1" s="224" customFormat="1">
      <c r="A383" s="1169"/>
    </row>
    <row r="384" spans="1:1" s="224" customFormat="1">
      <c r="A384" s="1169"/>
    </row>
    <row r="385" spans="1:1" s="224" customFormat="1">
      <c r="A385" s="1169"/>
    </row>
    <row r="386" spans="1:1" s="224" customFormat="1">
      <c r="A386" s="1169"/>
    </row>
    <row r="387" spans="1:1" s="224" customFormat="1">
      <c r="A387" s="1169"/>
    </row>
    <row r="388" spans="1:1" s="224" customFormat="1">
      <c r="A388" s="1169"/>
    </row>
    <row r="389" spans="1:1" s="224" customFormat="1">
      <c r="A389" s="1169"/>
    </row>
    <row r="390" spans="1:1" s="224" customFormat="1">
      <c r="A390" s="1169"/>
    </row>
    <row r="391" spans="1:1" s="224" customFormat="1">
      <c r="A391" s="1169"/>
    </row>
    <row r="392" spans="1:1" s="224" customFormat="1">
      <c r="A392" s="1169"/>
    </row>
    <row r="393" spans="1:1" s="224" customFormat="1">
      <c r="A393" s="1169"/>
    </row>
    <row r="394" spans="1:1" s="224" customFormat="1">
      <c r="A394" s="1169"/>
    </row>
    <row r="395" spans="1:1" s="224" customFormat="1">
      <c r="A395" s="1169"/>
    </row>
    <row r="396" spans="1:1" s="224" customFormat="1">
      <c r="A396" s="1169"/>
    </row>
    <row r="397" spans="1:1" s="224" customFormat="1">
      <c r="A397" s="1169"/>
    </row>
    <row r="398" spans="1:1" s="224" customFormat="1">
      <c r="A398" s="1169"/>
    </row>
    <row r="399" spans="1:1" s="224" customFormat="1">
      <c r="A399" s="1169"/>
    </row>
    <row r="400" spans="1:1" s="224" customFormat="1">
      <c r="A400" s="1169"/>
    </row>
    <row r="401" spans="1:1" s="224" customFormat="1">
      <c r="A401" s="1169"/>
    </row>
    <row r="402" spans="1:1" s="224" customFormat="1">
      <c r="A402" s="1169"/>
    </row>
    <row r="403" spans="1:1" s="224" customFormat="1">
      <c r="A403" s="1169"/>
    </row>
    <row r="404" spans="1:1" s="224" customFormat="1">
      <c r="A404" s="1169"/>
    </row>
    <row r="405" spans="1:1" s="224" customFormat="1">
      <c r="A405" s="1169"/>
    </row>
    <row r="406" spans="1:1" s="224" customFormat="1">
      <c r="A406" s="1169"/>
    </row>
    <row r="407" spans="1:1" s="224" customFormat="1">
      <c r="A407" s="1169"/>
    </row>
    <row r="408" spans="1:1" s="224" customFormat="1">
      <c r="A408" s="1169"/>
    </row>
    <row r="409" spans="1:1" s="224" customFormat="1">
      <c r="A409" s="1169"/>
    </row>
    <row r="410" spans="1:1" s="224" customFormat="1">
      <c r="A410" s="1169"/>
    </row>
    <row r="411" spans="1:1" s="224" customFormat="1">
      <c r="A411" s="1169"/>
    </row>
    <row r="412" spans="1:1" s="224" customFormat="1">
      <c r="A412" s="1169"/>
    </row>
    <row r="413" spans="1:1" s="224" customFormat="1">
      <c r="A413" s="1169"/>
    </row>
    <row r="414" spans="1:1" s="224" customFormat="1">
      <c r="A414" s="1169"/>
    </row>
    <row r="415" spans="1:1" s="224" customFormat="1">
      <c r="A415" s="1169"/>
    </row>
    <row r="416" spans="1:1" s="224" customFormat="1">
      <c r="A416" s="1169"/>
    </row>
    <row r="417" spans="1:1" s="224" customFormat="1">
      <c r="A417" s="1169"/>
    </row>
    <row r="418" spans="1:1" s="224" customFormat="1">
      <c r="A418" s="1169"/>
    </row>
    <row r="419" spans="1:1" s="224" customFormat="1">
      <c r="A419" s="1169"/>
    </row>
    <row r="420" spans="1:1" s="224" customFormat="1">
      <c r="A420" s="1169"/>
    </row>
    <row r="421" spans="1:1" s="224" customFormat="1">
      <c r="A421" s="1169"/>
    </row>
    <row r="422" spans="1:1" s="224" customFormat="1">
      <c r="A422" s="1169"/>
    </row>
    <row r="423" spans="1:1" s="224" customFormat="1">
      <c r="A423" s="1169"/>
    </row>
    <row r="424" spans="1:1" s="224" customFormat="1">
      <c r="A424" s="1169"/>
    </row>
    <row r="425" spans="1:1" s="224" customFormat="1">
      <c r="A425" s="1169"/>
    </row>
    <row r="426" spans="1:1" s="224" customFormat="1">
      <c r="A426" s="1169"/>
    </row>
    <row r="427" spans="1:1" s="224" customFormat="1">
      <c r="A427" s="1169"/>
    </row>
    <row r="428" spans="1:1" s="224" customFormat="1">
      <c r="A428" s="1169"/>
    </row>
    <row r="429" spans="1:1" s="224" customFormat="1">
      <c r="A429" s="1169"/>
    </row>
    <row r="430" spans="1:1" s="224" customFormat="1">
      <c r="A430" s="1169"/>
    </row>
    <row r="431" spans="1:1" s="224" customFormat="1">
      <c r="A431" s="1169"/>
    </row>
    <row r="432" spans="1:1" s="224" customFormat="1">
      <c r="A432" s="1169"/>
    </row>
    <row r="433" spans="1:1" s="224" customFormat="1">
      <c r="A433" s="1169"/>
    </row>
    <row r="434" spans="1:1" s="224" customFormat="1">
      <c r="A434" s="1169"/>
    </row>
    <row r="435" spans="1:1" s="224" customFormat="1">
      <c r="A435" s="1169"/>
    </row>
    <row r="436" spans="1:1" s="224" customFormat="1">
      <c r="A436" s="1169"/>
    </row>
    <row r="437" spans="1:1" s="224" customFormat="1">
      <c r="A437" s="1169"/>
    </row>
    <row r="438" spans="1:1" s="224" customFormat="1">
      <c r="A438" s="1169"/>
    </row>
    <row r="439" spans="1:1" s="224" customFormat="1">
      <c r="A439" s="1169"/>
    </row>
    <row r="440" spans="1:1" s="224" customFormat="1">
      <c r="A440" s="1169"/>
    </row>
    <row r="441" spans="1:1" s="224" customFormat="1">
      <c r="A441" s="1169"/>
    </row>
    <row r="442" spans="1:1" s="224" customFormat="1">
      <c r="A442" s="1169"/>
    </row>
    <row r="443" spans="1:1" s="224" customFormat="1">
      <c r="A443" s="1169"/>
    </row>
    <row r="444" spans="1:1" s="224" customFormat="1">
      <c r="A444" s="1169"/>
    </row>
    <row r="445" spans="1:1" s="224" customFormat="1">
      <c r="A445" s="1169"/>
    </row>
    <row r="446" spans="1:1" s="224" customFormat="1">
      <c r="A446" s="1169"/>
    </row>
    <row r="447" spans="1:1" s="224" customFormat="1">
      <c r="A447" s="1169"/>
    </row>
    <row r="448" spans="1:1" s="224" customFormat="1">
      <c r="A448" s="1169"/>
    </row>
    <row r="449" spans="1:1" s="224" customFormat="1">
      <c r="A449" s="1169"/>
    </row>
    <row r="450" spans="1:1" s="224" customFormat="1">
      <c r="A450" s="1169"/>
    </row>
    <row r="451" spans="1:1" s="224" customFormat="1">
      <c r="A451" s="1169"/>
    </row>
    <row r="452" spans="1:1" s="224" customFormat="1">
      <c r="A452" s="1169"/>
    </row>
    <row r="453" spans="1:1" s="224" customFormat="1">
      <c r="A453" s="1169"/>
    </row>
    <row r="454" spans="1:1" s="224" customFormat="1">
      <c r="A454" s="1169"/>
    </row>
    <row r="455" spans="1:1" s="224" customFormat="1">
      <c r="A455" s="1169"/>
    </row>
    <row r="456" spans="1:1" s="224" customFormat="1">
      <c r="A456" s="1169"/>
    </row>
    <row r="457" spans="1:1" s="224" customFormat="1">
      <c r="A457" s="1169"/>
    </row>
    <row r="458" spans="1:1" s="224" customFormat="1">
      <c r="A458" s="1169"/>
    </row>
    <row r="459" spans="1:1" s="224" customFormat="1">
      <c r="A459" s="1169"/>
    </row>
    <row r="460" spans="1:1" s="224" customFormat="1">
      <c r="A460" s="1169"/>
    </row>
    <row r="461" spans="1:1" s="224" customFormat="1">
      <c r="A461" s="1169"/>
    </row>
    <row r="462" spans="1:1" s="224" customFormat="1">
      <c r="A462" s="1169"/>
    </row>
    <row r="463" spans="1:1" s="224" customFormat="1">
      <c r="A463" s="1169"/>
    </row>
    <row r="464" spans="1:1" s="224" customFormat="1">
      <c r="A464" s="1169"/>
    </row>
    <row r="465" spans="1:1" s="224" customFormat="1">
      <c r="A465" s="1169"/>
    </row>
    <row r="466" spans="1:1" s="224" customFormat="1">
      <c r="A466" s="1169"/>
    </row>
    <row r="467" spans="1:1" s="224" customFormat="1">
      <c r="A467" s="1169"/>
    </row>
    <row r="468" spans="1:1" s="224" customFormat="1">
      <c r="A468" s="1169"/>
    </row>
    <row r="469" spans="1:1" s="224" customFormat="1">
      <c r="A469" s="1169"/>
    </row>
    <row r="470" spans="1:1" s="224" customFormat="1">
      <c r="A470" s="1169"/>
    </row>
    <row r="471" spans="1:1" s="224" customFormat="1">
      <c r="A471" s="1169"/>
    </row>
    <row r="472" spans="1:1" s="224" customFormat="1">
      <c r="A472" s="1169"/>
    </row>
    <row r="473" spans="1:1" s="224" customFormat="1">
      <c r="A473" s="1169"/>
    </row>
    <row r="474" spans="1:1" s="224" customFormat="1">
      <c r="A474" s="1169"/>
    </row>
    <row r="475" spans="1:1" s="224" customFormat="1">
      <c r="A475" s="1169"/>
    </row>
    <row r="476" spans="1:1" s="224" customFormat="1">
      <c r="A476" s="1169"/>
    </row>
    <row r="477" spans="1:1" s="224" customFormat="1">
      <c r="A477" s="1169"/>
    </row>
    <row r="478" spans="1:1" s="224" customFormat="1">
      <c r="A478" s="1169"/>
    </row>
    <row r="479" spans="1:1" s="224" customFormat="1">
      <c r="A479" s="1169"/>
    </row>
    <row r="480" spans="1:1" s="224" customFormat="1">
      <c r="A480" s="1169"/>
    </row>
    <row r="481" spans="1:1" s="224" customFormat="1">
      <c r="A481" s="1169"/>
    </row>
    <row r="482" spans="1:1" s="224" customFormat="1">
      <c r="A482" s="1169"/>
    </row>
    <row r="483" spans="1:1" s="224" customFormat="1">
      <c r="A483" s="1169"/>
    </row>
    <row r="484" spans="1:1" s="224" customFormat="1">
      <c r="A484" s="1169"/>
    </row>
    <row r="485" spans="1:1" s="224" customFormat="1">
      <c r="A485" s="1169"/>
    </row>
    <row r="486" spans="1:1" s="224" customFormat="1">
      <c r="A486" s="1169"/>
    </row>
    <row r="487" spans="1:1" s="224" customFormat="1">
      <c r="A487" s="1169"/>
    </row>
    <row r="488" spans="1:1" s="224" customFormat="1">
      <c r="A488" s="1169"/>
    </row>
    <row r="489" spans="1:1" s="224" customFormat="1">
      <c r="A489" s="1169"/>
    </row>
    <row r="490" spans="1:1" s="224" customFormat="1">
      <c r="A490" s="1169"/>
    </row>
    <row r="491" spans="1:1" s="224" customFormat="1">
      <c r="A491" s="1169"/>
    </row>
    <row r="492" spans="1:1" s="224" customFormat="1">
      <c r="A492" s="1169"/>
    </row>
    <row r="493" spans="1:1" s="224" customFormat="1">
      <c r="A493" s="1169"/>
    </row>
    <row r="494" spans="1:1" s="224" customFormat="1">
      <c r="A494" s="1169"/>
    </row>
    <row r="495" spans="1:1" s="224" customFormat="1">
      <c r="A495" s="1169"/>
    </row>
    <row r="496" spans="1:1" s="224" customFormat="1">
      <c r="A496" s="1169"/>
    </row>
    <row r="497" spans="1:1" s="224" customFormat="1">
      <c r="A497" s="1169"/>
    </row>
    <row r="498" spans="1:1" s="224" customFormat="1">
      <c r="A498" s="1169"/>
    </row>
    <row r="499" spans="1:1" s="224" customFormat="1">
      <c r="A499" s="1169"/>
    </row>
    <row r="500" spans="1:1" s="224" customFormat="1">
      <c r="A500" s="1169"/>
    </row>
    <row r="501" spans="1:1" s="224" customFormat="1">
      <c r="A501" s="1169"/>
    </row>
    <row r="502" spans="1:1" s="224" customFormat="1">
      <c r="A502" s="1169"/>
    </row>
    <row r="503" spans="1:1" s="224" customFormat="1">
      <c r="A503" s="1169"/>
    </row>
    <row r="504" spans="1:1" s="224" customFormat="1">
      <c r="A504" s="1169"/>
    </row>
    <row r="505" spans="1:1" s="224" customFormat="1">
      <c r="A505" s="1169"/>
    </row>
    <row r="506" spans="1:1" s="224" customFormat="1">
      <c r="A506" s="1169"/>
    </row>
    <row r="507" spans="1:1" s="224" customFormat="1">
      <c r="A507" s="1169"/>
    </row>
    <row r="508" spans="1:1" s="224" customFormat="1">
      <c r="A508" s="1169"/>
    </row>
    <row r="509" spans="1:1" s="224" customFormat="1">
      <c r="A509" s="1169"/>
    </row>
    <row r="510" spans="1:1" s="224" customFormat="1">
      <c r="A510" s="1169"/>
    </row>
    <row r="511" spans="1:1" s="224" customFormat="1">
      <c r="A511" s="1169"/>
    </row>
    <row r="512" spans="1:1" s="224" customFormat="1">
      <c r="A512" s="1169"/>
    </row>
    <row r="513" spans="1:1" s="224" customFormat="1">
      <c r="A513" s="1169"/>
    </row>
    <row r="514" spans="1:1" s="224" customFormat="1">
      <c r="A514" s="1169"/>
    </row>
    <row r="515" spans="1:1" s="224" customFormat="1">
      <c r="A515" s="1169"/>
    </row>
    <row r="516" spans="1:1" s="224" customFormat="1">
      <c r="A516" s="1169"/>
    </row>
    <row r="517" spans="1:1" s="224" customFormat="1">
      <c r="A517" s="1169"/>
    </row>
    <row r="518" spans="1:1" s="224" customFormat="1">
      <c r="A518" s="1169"/>
    </row>
    <row r="519" spans="1:1" s="224" customFormat="1">
      <c r="A519" s="1169"/>
    </row>
    <row r="520" spans="1:1" s="224" customFormat="1">
      <c r="A520" s="1169"/>
    </row>
    <row r="521" spans="1:1" s="224" customFormat="1">
      <c r="A521" s="1169"/>
    </row>
    <row r="522" spans="1:1" s="224" customFormat="1">
      <c r="A522" s="1169"/>
    </row>
    <row r="523" spans="1:1" s="224" customFormat="1">
      <c r="A523" s="1169"/>
    </row>
    <row r="524" spans="1:1" s="224" customFormat="1">
      <c r="A524" s="1169"/>
    </row>
    <row r="525" spans="1:1" s="224" customFormat="1">
      <c r="A525" s="1169"/>
    </row>
    <row r="526" spans="1:1" s="224" customFormat="1">
      <c r="A526" s="1169"/>
    </row>
    <row r="527" spans="1:1" s="224" customFormat="1">
      <c r="A527" s="1169"/>
    </row>
    <row r="528" spans="1:1" s="224" customFormat="1">
      <c r="A528" s="1169"/>
    </row>
    <row r="529" spans="1:1" s="224" customFormat="1">
      <c r="A529" s="1169"/>
    </row>
    <row r="530" spans="1:1" s="224" customFormat="1">
      <c r="A530" s="1169"/>
    </row>
    <row r="531" spans="1:1" s="224" customFormat="1">
      <c r="A531" s="1169"/>
    </row>
    <row r="532" spans="1:1" s="224" customFormat="1">
      <c r="A532" s="1169"/>
    </row>
    <row r="533" spans="1:1" s="224" customFormat="1">
      <c r="A533" s="1169"/>
    </row>
    <row r="534" spans="1:1" s="224" customFormat="1">
      <c r="A534" s="1169"/>
    </row>
    <row r="535" spans="1:1" s="224" customFormat="1">
      <c r="A535" s="1169"/>
    </row>
    <row r="536" spans="1:1" s="224" customFormat="1">
      <c r="A536" s="1169"/>
    </row>
    <row r="537" spans="1:1" s="224" customFormat="1">
      <c r="A537" s="1169"/>
    </row>
    <row r="538" spans="1:1" s="224" customFormat="1">
      <c r="A538" s="1169"/>
    </row>
    <row r="539" spans="1:1" s="224" customFormat="1">
      <c r="A539" s="1169"/>
    </row>
    <row r="540" spans="1:1" s="224" customFormat="1">
      <c r="A540" s="1169"/>
    </row>
    <row r="541" spans="1:1" s="224" customFormat="1">
      <c r="A541" s="1169"/>
    </row>
    <row r="542" spans="1:1" s="224" customFormat="1">
      <c r="A542" s="1169"/>
    </row>
    <row r="543" spans="1:1" s="224" customFormat="1">
      <c r="A543" s="1169"/>
    </row>
    <row r="544" spans="1:1" s="224" customFormat="1">
      <c r="A544" s="1169"/>
    </row>
    <row r="545" spans="1:1" s="224" customFormat="1">
      <c r="A545" s="1169"/>
    </row>
    <row r="546" spans="1:1" s="224" customFormat="1">
      <c r="A546" s="1169"/>
    </row>
    <row r="547" spans="1:1" s="224" customFormat="1">
      <c r="A547" s="1169"/>
    </row>
    <row r="548" spans="1:1" s="224" customFormat="1">
      <c r="A548" s="1169"/>
    </row>
    <row r="549" spans="1:1" s="224" customFormat="1">
      <c r="A549" s="1169"/>
    </row>
    <row r="550" spans="1:1" s="224" customFormat="1">
      <c r="A550" s="1169"/>
    </row>
    <row r="551" spans="1:1" s="224" customFormat="1">
      <c r="A551" s="1169"/>
    </row>
    <row r="552" spans="1:1" s="224" customFormat="1">
      <c r="A552" s="1169"/>
    </row>
    <row r="553" spans="1:1" s="224" customFormat="1">
      <c r="A553" s="1169"/>
    </row>
    <row r="554" spans="1:1" s="224" customFormat="1">
      <c r="A554" s="1169"/>
    </row>
    <row r="555" spans="1:1" s="224" customFormat="1">
      <c r="A555" s="1169"/>
    </row>
    <row r="556" spans="1:1" s="224" customFormat="1">
      <c r="A556" s="1169"/>
    </row>
    <row r="557" spans="1:1" s="224" customFormat="1">
      <c r="A557" s="1169"/>
    </row>
    <row r="558" spans="1:1" s="224" customFormat="1">
      <c r="A558" s="1169"/>
    </row>
    <row r="559" spans="1:1" s="224" customFormat="1">
      <c r="A559" s="1169"/>
    </row>
    <row r="560" spans="1:1" s="224" customFormat="1">
      <c r="A560" s="1169"/>
    </row>
    <row r="561" spans="1:1" s="224" customFormat="1">
      <c r="A561" s="1169"/>
    </row>
    <row r="562" spans="1:1" s="224" customFormat="1">
      <c r="A562" s="1169"/>
    </row>
    <row r="563" spans="1:1" s="224" customFormat="1">
      <c r="A563" s="1169"/>
    </row>
    <row r="564" spans="1:1" s="224" customFormat="1">
      <c r="A564" s="1169"/>
    </row>
    <row r="565" spans="1:1" s="224" customFormat="1">
      <c r="A565" s="1169"/>
    </row>
    <row r="566" spans="1:1" s="224" customFormat="1">
      <c r="A566" s="1169"/>
    </row>
    <row r="567" spans="1:1" s="224" customFormat="1">
      <c r="A567" s="1169"/>
    </row>
    <row r="568" spans="1:1" s="224" customFormat="1">
      <c r="A568" s="1169"/>
    </row>
    <row r="569" spans="1:1" s="224" customFormat="1">
      <c r="A569" s="1169"/>
    </row>
    <row r="570" spans="1:1" s="224" customFormat="1">
      <c r="A570" s="1169"/>
    </row>
    <row r="571" spans="1:1" s="224" customFormat="1">
      <c r="A571" s="1169"/>
    </row>
    <row r="572" spans="1:1" s="224" customFormat="1">
      <c r="A572" s="1169"/>
    </row>
    <row r="573" spans="1:1" s="224" customFormat="1">
      <c r="A573" s="1169"/>
    </row>
    <row r="574" spans="1:1" s="224" customFormat="1">
      <c r="A574" s="1169"/>
    </row>
    <row r="575" spans="1:1" s="224" customFormat="1">
      <c r="A575" s="1169"/>
    </row>
    <row r="576" spans="1:1" s="224" customFormat="1">
      <c r="A576" s="1169"/>
    </row>
    <row r="577" spans="1:1" s="224" customFormat="1">
      <c r="A577" s="1169"/>
    </row>
    <row r="578" spans="1:1" s="224" customFormat="1">
      <c r="A578" s="1169"/>
    </row>
    <row r="579" spans="1:1" s="224" customFormat="1">
      <c r="A579" s="1169"/>
    </row>
    <row r="580" spans="1:1" s="224" customFormat="1">
      <c r="A580" s="1169"/>
    </row>
    <row r="581" spans="1:1" s="224" customFormat="1">
      <c r="A581" s="1169"/>
    </row>
    <row r="582" spans="1:1" s="224" customFormat="1">
      <c r="A582" s="1169"/>
    </row>
    <row r="583" spans="1:1" s="224" customFormat="1">
      <c r="A583" s="1169"/>
    </row>
    <row r="584" spans="1:1" s="224" customFormat="1">
      <c r="A584" s="1169"/>
    </row>
    <row r="585" spans="1:1" s="224" customFormat="1">
      <c r="A585" s="1169"/>
    </row>
    <row r="586" spans="1:1" s="224" customFormat="1">
      <c r="A586" s="1169"/>
    </row>
    <row r="587" spans="1:1" s="224" customFormat="1">
      <c r="A587" s="1169"/>
    </row>
    <row r="588" spans="1:1" s="224" customFormat="1">
      <c r="A588" s="1169"/>
    </row>
    <row r="589" spans="1:1" s="224" customFormat="1">
      <c r="A589" s="1169"/>
    </row>
    <row r="590" spans="1:1" s="224" customFormat="1">
      <c r="A590" s="1169"/>
    </row>
    <row r="591" spans="1:1" s="224" customFormat="1">
      <c r="A591" s="1169"/>
    </row>
    <row r="592" spans="1:1" s="224" customFormat="1">
      <c r="A592" s="1169"/>
    </row>
    <row r="593" spans="1:1" s="224" customFormat="1">
      <c r="A593" s="1169"/>
    </row>
    <row r="594" spans="1:1" s="224" customFormat="1">
      <c r="A594" s="1169"/>
    </row>
    <row r="595" spans="1:1" s="224" customFormat="1">
      <c r="A595" s="1169"/>
    </row>
    <row r="596" spans="1:1" s="224" customFormat="1">
      <c r="A596" s="1169"/>
    </row>
    <row r="597" spans="1:1" s="224" customFormat="1">
      <c r="A597" s="1169"/>
    </row>
    <row r="598" spans="1:1" s="224" customFormat="1">
      <c r="A598" s="1169"/>
    </row>
    <row r="599" spans="1:1" s="224" customFormat="1">
      <c r="A599" s="1169"/>
    </row>
    <row r="600" spans="1:1" s="224" customFormat="1">
      <c r="A600" s="1169"/>
    </row>
    <row r="601" spans="1:1" s="224" customFormat="1">
      <c r="A601" s="1169"/>
    </row>
    <row r="602" spans="1:1" s="224" customFormat="1">
      <c r="A602" s="1169"/>
    </row>
    <row r="603" spans="1:1" s="224" customFormat="1">
      <c r="A603" s="1169"/>
    </row>
    <row r="604" spans="1:1" s="224" customFormat="1">
      <c r="A604" s="1169"/>
    </row>
    <row r="605" spans="1:1" s="224" customFormat="1">
      <c r="A605" s="1169"/>
    </row>
    <row r="606" spans="1:1" s="224" customFormat="1">
      <c r="A606" s="1169"/>
    </row>
    <row r="607" spans="1:1" s="224" customFormat="1">
      <c r="A607" s="1169"/>
    </row>
    <row r="608" spans="1:1" s="224" customFormat="1">
      <c r="A608" s="1169"/>
    </row>
    <row r="609" spans="1:1" s="224" customFormat="1">
      <c r="A609" s="1169"/>
    </row>
    <row r="610" spans="1:1" s="224" customFormat="1">
      <c r="A610" s="1169"/>
    </row>
    <row r="611" spans="1:1" s="224" customFormat="1">
      <c r="A611" s="1169"/>
    </row>
    <row r="612" spans="1:1" s="224" customFormat="1">
      <c r="A612" s="1169"/>
    </row>
    <row r="613" spans="1:1" s="224" customFormat="1">
      <c r="A613" s="1169"/>
    </row>
    <row r="614" spans="1:1" s="224" customFormat="1">
      <c r="A614" s="1169"/>
    </row>
    <row r="615" spans="1:1" s="224" customFormat="1">
      <c r="A615" s="1169"/>
    </row>
    <row r="616" spans="1:1" s="224" customFormat="1">
      <c r="A616" s="1169"/>
    </row>
    <row r="617" spans="1:1" s="224" customFormat="1">
      <c r="A617" s="1169"/>
    </row>
    <row r="618" spans="1:1" s="224" customFormat="1">
      <c r="A618" s="1169"/>
    </row>
    <row r="619" spans="1:1" s="224" customFormat="1">
      <c r="A619" s="1169"/>
    </row>
    <row r="620" spans="1:1" s="224" customFormat="1">
      <c r="A620" s="1169"/>
    </row>
    <row r="621" spans="1:1" s="224" customFormat="1">
      <c r="A621" s="1169"/>
    </row>
    <row r="622" spans="1:1" s="224" customFormat="1">
      <c r="A622" s="1169"/>
    </row>
    <row r="623" spans="1:1" s="224" customFormat="1">
      <c r="A623" s="1169"/>
    </row>
    <row r="624" spans="1:1" s="224" customFormat="1">
      <c r="A624" s="1169"/>
    </row>
    <row r="625" spans="1:1" s="224" customFormat="1">
      <c r="A625" s="1169"/>
    </row>
    <row r="626" spans="1:1" s="224" customFormat="1">
      <c r="A626" s="1169"/>
    </row>
    <row r="627" spans="1:1" s="224" customFormat="1">
      <c r="A627" s="1169"/>
    </row>
    <row r="628" spans="1:1" s="224" customFormat="1">
      <c r="A628" s="1169"/>
    </row>
    <row r="629" spans="1:1" s="224" customFormat="1">
      <c r="A629" s="1169"/>
    </row>
    <row r="630" spans="1:1" s="224" customFormat="1">
      <c r="A630" s="1169"/>
    </row>
    <row r="631" spans="1:1" s="224" customFormat="1">
      <c r="A631" s="1169"/>
    </row>
    <row r="632" spans="1:1" s="224" customFormat="1">
      <c r="A632" s="1169"/>
    </row>
    <row r="633" spans="1:1" s="224" customFormat="1">
      <c r="A633" s="1169"/>
    </row>
    <row r="634" spans="1:1" s="224" customFormat="1">
      <c r="A634" s="1169"/>
    </row>
    <row r="635" spans="1:1" s="224" customFormat="1">
      <c r="A635" s="1169"/>
    </row>
    <row r="636" spans="1:1" s="224" customFormat="1">
      <c r="A636" s="1169"/>
    </row>
    <row r="637" spans="1:1" s="224" customFormat="1">
      <c r="A637" s="1169"/>
    </row>
    <row r="638" spans="1:1" s="224" customFormat="1">
      <c r="A638" s="1169"/>
    </row>
    <row r="639" spans="1:1" s="224" customFormat="1">
      <c r="A639" s="1169"/>
    </row>
    <row r="640" spans="1:1" s="224" customFormat="1">
      <c r="A640" s="1169"/>
    </row>
    <row r="641" spans="1:1" s="224" customFormat="1">
      <c r="A641" s="1169"/>
    </row>
    <row r="642" spans="1:1" s="224" customFormat="1">
      <c r="A642" s="1169"/>
    </row>
    <row r="643" spans="1:1" s="224" customFormat="1">
      <c r="A643" s="1169"/>
    </row>
    <row r="644" spans="1:1" s="224" customFormat="1">
      <c r="A644" s="1169"/>
    </row>
    <row r="645" spans="1:1" s="224" customFormat="1">
      <c r="A645" s="1169"/>
    </row>
    <row r="646" spans="1:1" s="224" customFormat="1">
      <c r="A646" s="1169"/>
    </row>
    <row r="647" spans="1:1" s="224" customFormat="1">
      <c r="A647" s="1169"/>
    </row>
    <row r="648" spans="1:1" s="224" customFormat="1">
      <c r="A648" s="1169"/>
    </row>
    <row r="649" spans="1:1" s="224" customFormat="1">
      <c r="A649" s="1169"/>
    </row>
    <row r="650" spans="1:1" s="224" customFormat="1">
      <c r="A650" s="1169"/>
    </row>
    <row r="651" spans="1:1" s="224" customFormat="1">
      <c r="A651" s="1169"/>
    </row>
    <row r="652" spans="1:1" s="224" customFormat="1">
      <c r="A652" s="1169"/>
    </row>
    <row r="653" spans="1:1" s="224" customFormat="1">
      <c r="A653" s="1169"/>
    </row>
    <row r="654" spans="1:1" s="224" customFormat="1">
      <c r="A654" s="1169"/>
    </row>
    <row r="655" spans="1:1" s="224" customFormat="1">
      <c r="A655" s="1169"/>
    </row>
    <row r="656" spans="1:1" s="224" customFormat="1">
      <c r="A656" s="1169"/>
    </row>
    <row r="657" spans="1:1" s="224" customFormat="1">
      <c r="A657" s="1169"/>
    </row>
    <row r="658" spans="1:1" s="224" customFormat="1">
      <c r="A658" s="1169"/>
    </row>
    <row r="659" spans="1:1" s="224" customFormat="1">
      <c r="A659" s="1169"/>
    </row>
    <row r="660" spans="1:1" s="224" customFormat="1">
      <c r="A660" s="1169"/>
    </row>
    <row r="661" spans="1:1" s="224" customFormat="1">
      <c r="A661" s="1169"/>
    </row>
    <row r="662" spans="1:1" s="224" customFormat="1">
      <c r="A662" s="1169"/>
    </row>
    <row r="663" spans="1:1" s="224" customFormat="1">
      <c r="A663" s="1169"/>
    </row>
    <row r="664" spans="1:1" s="224" customFormat="1">
      <c r="A664" s="1169"/>
    </row>
    <row r="665" spans="1:1" s="224" customFormat="1">
      <c r="A665" s="1169"/>
    </row>
    <row r="666" spans="1:1" s="224" customFormat="1">
      <c r="A666" s="1169"/>
    </row>
    <row r="667" spans="1:1" s="224" customFormat="1">
      <c r="A667" s="1169"/>
    </row>
    <row r="668" spans="1:1" s="224" customFormat="1">
      <c r="A668" s="1169"/>
    </row>
    <row r="669" spans="1:1" s="224" customFormat="1">
      <c r="A669" s="1169"/>
    </row>
    <row r="670" spans="1:1" s="224" customFormat="1">
      <c r="A670" s="1169"/>
    </row>
    <row r="671" spans="1:1" s="224" customFormat="1">
      <c r="A671" s="1169"/>
    </row>
    <row r="672" spans="1:1" s="224" customFormat="1">
      <c r="A672" s="1169"/>
    </row>
    <row r="673" spans="1:1" s="224" customFormat="1">
      <c r="A673" s="1169"/>
    </row>
    <row r="674" spans="1:1" s="224" customFormat="1">
      <c r="A674" s="1169"/>
    </row>
    <row r="675" spans="1:1" s="224" customFormat="1">
      <c r="A675" s="1169"/>
    </row>
    <row r="676" spans="1:1" s="224" customFormat="1">
      <c r="A676" s="1169"/>
    </row>
    <row r="677" spans="1:1" s="224" customFormat="1">
      <c r="A677" s="1169"/>
    </row>
    <row r="678" spans="1:1" s="224" customFormat="1">
      <c r="A678" s="1169"/>
    </row>
    <row r="679" spans="1:1" s="224" customFormat="1">
      <c r="A679" s="1169"/>
    </row>
    <row r="680" spans="1:1" s="224" customFormat="1">
      <c r="A680" s="1169"/>
    </row>
    <row r="681" spans="1:1" s="224" customFormat="1">
      <c r="A681" s="1169"/>
    </row>
    <row r="682" spans="1:1" s="224" customFormat="1">
      <c r="A682" s="1169"/>
    </row>
    <row r="683" spans="1:1" s="224" customFormat="1">
      <c r="A683" s="1169"/>
    </row>
    <row r="684" spans="1:1" s="224" customFormat="1">
      <c r="A684" s="1169"/>
    </row>
    <row r="685" spans="1:1" s="224" customFormat="1">
      <c r="A685" s="1169"/>
    </row>
    <row r="686" spans="1:1" s="224" customFormat="1">
      <c r="A686" s="1169"/>
    </row>
    <row r="687" spans="1:1" s="224" customFormat="1">
      <c r="A687" s="1169"/>
    </row>
    <row r="688" spans="1:1" s="224" customFormat="1">
      <c r="A688" s="1169"/>
    </row>
    <row r="689" spans="1:1" s="224" customFormat="1">
      <c r="A689" s="1169"/>
    </row>
    <row r="690" spans="1:1" s="224" customFormat="1">
      <c r="A690" s="1169"/>
    </row>
    <row r="691" spans="1:1" s="224" customFormat="1">
      <c r="A691" s="1169"/>
    </row>
    <row r="692" spans="1:1" s="224" customFormat="1">
      <c r="A692" s="1169"/>
    </row>
    <row r="693" spans="1:1" s="224" customFormat="1">
      <c r="A693" s="1169"/>
    </row>
    <row r="694" spans="1:1" s="224" customFormat="1">
      <c r="A694" s="1169"/>
    </row>
    <row r="695" spans="1:1" s="224" customFormat="1">
      <c r="A695" s="1169"/>
    </row>
    <row r="696" spans="1:1" s="224" customFormat="1">
      <c r="A696" s="1169"/>
    </row>
    <row r="697" spans="1:1" s="224" customFormat="1">
      <c r="A697" s="1169"/>
    </row>
    <row r="698" spans="1:1" s="224" customFormat="1">
      <c r="A698" s="1169"/>
    </row>
    <row r="699" spans="1:1" s="224" customFormat="1">
      <c r="A699" s="1169"/>
    </row>
    <row r="700" spans="1:1" s="224" customFormat="1">
      <c r="A700" s="1169"/>
    </row>
    <row r="701" spans="1:1" s="224" customFormat="1">
      <c r="A701" s="1169"/>
    </row>
    <row r="702" spans="1:1" s="224" customFormat="1">
      <c r="A702" s="1169"/>
    </row>
    <row r="703" spans="1:1" s="224" customFormat="1">
      <c r="A703" s="1169"/>
    </row>
    <row r="704" spans="1:1" s="224" customFormat="1">
      <c r="A704" s="1169"/>
    </row>
    <row r="705" spans="1:1" s="224" customFormat="1">
      <c r="A705" s="1169"/>
    </row>
    <row r="706" spans="1:1" s="224" customFormat="1">
      <c r="A706" s="1169"/>
    </row>
    <row r="707" spans="1:1" s="224" customFormat="1">
      <c r="A707" s="1169"/>
    </row>
    <row r="708" spans="1:1" s="224" customFormat="1">
      <c r="A708" s="1169"/>
    </row>
    <row r="709" spans="1:1" s="224" customFormat="1">
      <c r="A709" s="1169"/>
    </row>
    <row r="710" spans="1:1" s="224" customFormat="1">
      <c r="A710" s="1169"/>
    </row>
    <row r="711" spans="1:1" s="224" customFormat="1">
      <c r="A711" s="1169"/>
    </row>
    <row r="712" spans="1:1" s="224" customFormat="1">
      <c r="A712" s="1169"/>
    </row>
    <row r="713" spans="1:1" s="224" customFormat="1">
      <c r="A713" s="1169"/>
    </row>
    <row r="714" spans="1:1" s="224" customFormat="1">
      <c r="A714" s="1169"/>
    </row>
    <row r="715" spans="1:1" s="224" customFormat="1">
      <c r="A715" s="1169"/>
    </row>
    <row r="716" spans="1:1" s="224" customFormat="1">
      <c r="A716" s="1169"/>
    </row>
    <row r="717" spans="1:1" s="224" customFormat="1">
      <c r="A717" s="1169"/>
    </row>
    <row r="718" spans="1:1" s="224" customFormat="1">
      <c r="A718" s="1169"/>
    </row>
    <row r="719" spans="1:1" s="224" customFormat="1">
      <c r="A719" s="1169"/>
    </row>
    <row r="720" spans="1:1" s="224" customFormat="1">
      <c r="A720" s="1169"/>
    </row>
    <row r="721" spans="1:1" s="224" customFormat="1">
      <c r="A721" s="1169"/>
    </row>
    <row r="722" spans="1:1" s="224" customFormat="1">
      <c r="A722" s="1169"/>
    </row>
    <row r="723" spans="1:1" s="224" customFormat="1">
      <c r="A723" s="1169"/>
    </row>
    <row r="724" spans="1:1" s="224" customFormat="1">
      <c r="A724" s="1169"/>
    </row>
    <row r="725" spans="1:1" s="224" customFormat="1">
      <c r="A725" s="1169"/>
    </row>
    <row r="726" spans="1:1" s="224" customFormat="1">
      <c r="A726" s="1169"/>
    </row>
    <row r="727" spans="1:1" s="224" customFormat="1">
      <c r="A727" s="1169"/>
    </row>
    <row r="728" spans="1:1" s="224" customFormat="1">
      <c r="A728" s="1169"/>
    </row>
    <row r="729" spans="1:1" s="224" customFormat="1">
      <c r="A729" s="1169"/>
    </row>
    <row r="730" spans="1:1" s="224" customFormat="1">
      <c r="A730" s="1169"/>
    </row>
    <row r="731" spans="1:1" s="224" customFormat="1">
      <c r="A731" s="1169"/>
    </row>
    <row r="732" spans="1:1" s="224" customFormat="1">
      <c r="A732" s="1169"/>
    </row>
    <row r="733" spans="1:1" s="224" customFormat="1">
      <c r="A733" s="1169"/>
    </row>
    <row r="734" spans="1:1" s="224" customFormat="1">
      <c r="A734" s="1169"/>
    </row>
    <row r="735" spans="1:1" s="224" customFormat="1">
      <c r="A735" s="1169"/>
    </row>
    <row r="736" spans="1:1" s="224" customFormat="1">
      <c r="A736" s="1169"/>
    </row>
    <row r="737" spans="1:1" s="224" customFormat="1">
      <c r="A737" s="1169"/>
    </row>
    <row r="738" spans="1:1" s="224" customFormat="1">
      <c r="A738" s="1169"/>
    </row>
    <row r="739" spans="1:1" s="224" customFormat="1">
      <c r="A739" s="1169"/>
    </row>
    <row r="740" spans="1:1" s="224" customFormat="1">
      <c r="A740" s="1169"/>
    </row>
    <row r="741" spans="1:1" s="224" customFormat="1">
      <c r="A741" s="1169"/>
    </row>
    <row r="742" spans="1:1" s="224" customFormat="1">
      <c r="A742" s="1169"/>
    </row>
    <row r="743" spans="1:1" s="224" customFormat="1">
      <c r="A743" s="1169"/>
    </row>
    <row r="744" spans="1:1" s="224" customFormat="1">
      <c r="A744" s="1169"/>
    </row>
    <row r="745" spans="1:1" s="224" customFormat="1">
      <c r="A745" s="1169"/>
    </row>
    <row r="746" spans="1:1" s="224" customFormat="1">
      <c r="A746" s="1169"/>
    </row>
    <row r="747" spans="1:1" s="224" customFormat="1">
      <c r="A747" s="1169"/>
    </row>
    <row r="748" spans="1:1" s="224" customFormat="1">
      <c r="A748" s="1169"/>
    </row>
    <row r="749" spans="1:1" s="224" customFormat="1">
      <c r="A749" s="1169"/>
    </row>
    <row r="750" spans="1:1" s="224" customFormat="1">
      <c r="A750" s="1169"/>
    </row>
    <row r="751" spans="1:1" s="224" customFormat="1">
      <c r="A751" s="1169"/>
    </row>
    <row r="752" spans="1:1" s="224" customFormat="1">
      <c r="A752" s="1169"/>
    </row>
    <row r="753" spans="1:1" s="224" customFormat="1">
      <c r="A753" s="1169"/>
    </row>
    <row r="754" spans="1:1" s="224" customFormat="1">
      <c r="A754" s="1169"/>
    </row>
    <row r="755" spans="1:1" s="224" customFormat="1">
      <c r="A755" s="1169"/>
    </row>
    <row r="756" spans="1:1" s="224" customFormat="1">
      <c r="A756" s="1169"/>
    </row>
    <row r="757" spans="1:1" s="224" customFormat="1">
      <c r="A757" s="1169"/>
    </row>
    <row r="758" spans="1:1" s="224" customFormat="1">
      <c r="A758" s="1169"/>
    </row>
    <row r="759" spans="1:1" s="224" customFormat="1">
      <c r="A759" s="1169"/>
    </row>
    <row r="760" spans="1:1" s="224" customFormat="1">
      <c r="A760" s="1169"/>
    </row>
    <row r="761" spans="1:1" s="224" customFormat="1">
      <c r="A761" s="1169"/>
    </row>
    <row r="762" spans="1:1" s="224" customFormat="1">
      <c r="A762" s="1169"/>
    </row>
    <row r="763" spans="1:1" s="224" customFormat="1">
      <c r="A763" s="1169"/>
    </row>
    <row r="764" spans="1:1" s="224" customFormat="1">
      <c r="A764" s="1169"/>
    </row>
    <row r="765" spans="1:1" s="224" customFormat="1">
      <c r="A765" s="1169"/>
    </row>
    <row r="766" spans="1:1" s="224" customFormat="1">
      <c r="A766" s="1169"/>
    </row>
    <row r="767" spans="1:1" s="224" customFormat="1">
      <c r="A767" s="1169"/>
    </row>
    <row r="768" spans="1:1" s="224" customFormat="1">
      <c r="A768" s="1169"/>
    </row>
    <row r="769" spans="1:1" s="224" customFormat="1">
      <c r="A769" s="1169"/>
    </row>
    <row r="770" spans="1:1" s="224" customFormat="1">
      <c r="A770" s="1169"/>
    </row>
    <row r="771" spans="1:1" s="224" customFormat="1">
      <c r="A771" s="1169"/>
    </row>
    <row r="772" spans="1:1" s="224" customFormat="1">
      <c r="A772" s="1169"/>
    </row>
    <row r="773" spans="1:1" s="224" customFormat="1">
      <c r="A773" s="1169"/>
    </row>
    <row r="774" spans="1:1" s="224" customFormat="1">
      <c r="A774" s="1169"/>
    </row>
    <row r="775" spans="1:1" s="224" customFormat="1">
      <c r="A775" s="1169"/>
    </row>
    <row r="776" spans="1:1" s="224" customFormat="1">
      <c r="A776" s="1169"/>
    </row>
    <row r="777" spans="1:1" s="224" customFormat="1">
      <c r="A777" s="1169"/>
    </row>
    <row r="778" spans="1:1" s="224" customFormat="1">
      <c r="A778" s="1169"/>
    </row>
    <row r="779" spans="1:1" s="224" customFormat="1">
      <c r="A779" s="1169"/>
    </row>
    <row r="780" spans="1:1" s="224" customFormat="1">
      <c r="A780" s="1169"/>
    </row>
    <row r="781" spans="1:1" s="224" customFormat="1">
      <c r="A781" s="1169"/>
    </row>
    <row r="782" spans="1:1" s="224" customFormat="1">
      <c r="A782" s="1169"/>
    </row>
    <row r="783" spans="1:1" s="224" customFormat="1">
      <c r="A783" s="1169"/>
    </row>
    <row r="784" spans="1:1" s="224" customFormat="1">
      <c r="A784" s="1169"/>
    </row>
    <row r="785" spans="1:1" s="224" customFormat="1">
      <c r="A785" s="1169"/>
    </row>
    <row r="786" spans="1:1" s="224" customFormat="1">
      <c r="A786" s="1169"/>
    </row>
    <row r="787" spans="1:1" s="224" customFormat="1">
      <c r="A787" s="1169"/>
    </row>
    <row r="788" spans="1:1" s="224" customFormat="1">
      <c r="A788" s="1169"/>
    </row>
    <row r="789" spans="1:1" s="224" customFormat="1">
      <c r="A789" s="1169"/>
    </row>
    <row r="790" spans="1:1" s="224" customFormat="1">
      <c r="A790" s="1169"/>
    </row>
    <row r="791" spans="1:1" s="224" customFormat="1">
      <c r="A791" s="1169"/>
    </row>
    <row r="792" spans="1:1" s="224" customFormat="1">
      <c r="A792" s="1169"/>
    </row>
    <row r="793" spans="1:1" s="224" customFormat="1">
      <c r="A793" s="1169"/>
    </row>
    <row r="794" spans="1:1" s="224" customFormat="1">
      <c r="A794" s="1169"/>
    </row>
    <row r="795" spans="1:1" s="224" customFormat="1">
      <c r="A795" s="1169"/>
    </row>
    <row r="796" spans="1:1" s="224" customFormat="1">
      <c r="A796" s="1169"/>
    </row>
    <row r="797" spans="1:1" s="224" customFormat="1">
      <c r="A797" s="1169"/>
    </row>
    <row r="798" spans="1:1" s="224" customFormat="1">
      <c r="A798" s="1169"/>
    </row>
    <row r="799" spans="1:1" s="224" customFormat="1">
      <c r="A799" s="1169"/>
    </row>
    <row r="800" spans="1:1" s="224" customFormat="1">
      <c r="A800" s="1169"/>
    </row>
    <row r="801" spans="1:1" s="224" customFormat="1">
      <c r="A801" s="1169"/>
    </row>
    <row r="802" spans="1:1" s="224" customFormat="1">
      <c r="A802" s="1169"/>
    </row>
    <row r="803" spans="1:1" s="224" customFormat="1">
      <c r="A803" s="1169"/>
    </row>
    <row r="804" spans="1:1" s="224" customFormat="1">
      <c r="A804" s="1169"/>
    </row>
    <row r="805" spans="1:1" s="224" customFormat="1">
      <c r="A805" s="1169"/>
    </row>
    <row r="806" spans="1:1" s="224" customFormat="1">
      <c r="A806" s="1169"/>
    </row>
    <row r="807" spans="1:1" s="224" customFormat="1">
      <c r="A807" s="1169"/>
    </row>
    <row r="808" spans="1:1" s="224" customFormat="1">
      <c r="A808" s="1169"/>
    </row>
    <row r="809" spans="1:1" s="224" customFormat="1">
      <c r="A809" s="1169"/>
    </row>
    <row r="810" spans="1:1" s="224" customFormat="1">
      <c r="A810" s="1169"/>
    </row>
    <row r="811" spans="1:1" s="224" customFormat="1">
      <c r="A811" s="1169"/>
    </row>
    <row r="812" spans="1:1" s="224" customFormat="1">
      <c r="A812" s="1169"/>
    </row>
    <row r="813" spans="1:1" s="224" customFormat="1">
      <c r="A813" s="1169"/>
    </row>
    <row r="814" spans="1:1" s="224" customFormat="1">
      <c r="A814" s="1169"/>
    </row>
    <row r="815" spans="1:1" s="224" customFormat="1">
      <c r="A815" s="1169"/>
    </row>
    <row r="816" spans="1:1" s="224" customFormat="1">
      <c r="A816" s="1169"/>
    </row>
    <row r="817" spans="1:1" s="224" customFormat="1">
      <c r="A817" s="1169"/>
    </row>
    <row r="818" spans="1:1" s="224" customFormat="1">
      <c r="A818" s="1169"/>
    </row>
    <row r="819" spans="1:1" s="224" customFormat="1">
      <c r="A819" s="1169"/>
    </row>
    <row r="820" spans="1:1" s="224" customFormat="1">
      <c r="A820" s="1169"/>
    </row>
    <row r="821" spans="1:1" s="224" customFormat="1">
      <c r="A821" s="1169"/>
    </row>
    <row r="822" spans="1:1" s="224" customFormat="1">
      <c r="A822" s="1169"/>
    </row>
    <row r="823" spans="1:1" s="224" customFormat="1">
      <c r="A823" s="1169"/>
    </row>
    <row r="824" spans="1:1" s="224" customFormat="1">
      <c r="A824" s="1169"/>
    </row>
    <row r="825" spans="1:1" s="224" customFormat="1">
      <c r="A825" s="1169"/>
    </row>
    <row r="826" spans="1:1" s="224" customFormat="1">
      <c r="A826" s="1169"/>
    </row>
    <row r="827" spans="1:1" s="224" customFormat="1">
      <c r="A827" s="1169"/>
    </row>
    <row r="828" spans="1:1" s="224" customFormat="1">
      <c r="A828" s="1169"/>
    </row>
    <row r="829" spans="1:1" s="224" customFormat="1">
      <c r="A829" s="1169"/>
    </row>
    <row r="830" spans="1:1" s="224" customFormat="1">
      <c r="A830" s="1169"/>
    </row>
    <row r="831" spans="1:1" s="224" customFormat="1">
      <c r="A831" s="1169"/>
    </row>
    <row r="832" spans="1:1" s="224" customFormat="1">
      <c r="A832" s="1169"/>
    </row>
    <row r="833" spans="1:1" s="224" customFormat="1">
      <c r="A833" s="1169"/>
    </row>
    <row r="834" spans="1:1" s="224" customFormat="1">
      <c r="A834" s="1169"/>
    </row>
    <row r="835" spans="1:1" s="224" customFormat="1">
      <c r="A835" s="1169"/>
    </row>
    <row r="836" spans="1:1" s="224" customFormat="1">
      <c r="A836" s="1169"/>
    </row>
    <row r="837" spans="1:1" s="224" customFormat="1">
      <c r="A837" s="1169"/>
    </row>
    <row r="838" spans="1:1" s="224" customFormat="1">
      <c r="A838" s="1169"/>
    </row>
    <row r="839" spans="1:1" s="224" customFormat="1">
      <c r="A839" s="1169"/>
    </row>
    <row r="840" spans="1:1" s="224" customFormat="1">
      <c r="A840" s="1169"/>
    </row>
    <row r="841" spans="1:1" s="224" customFormat="1">
      <c r="A841" s="1169"/>
    </row>
    <row r="842" spans="1:1" s="224" customFormat="1">
      <c r="A842" s="1169"/>
    </row>
    <row r="843" spans="1:1" s="224" customFormat="1">
      <c r="A843" s="1169"/>
    </row>
    <row r="844" spans="1:1" s="224" customFormat="1">
      <c r="A844" s="1169"/>
    </row>
    <row r="845" spans="1:1" s="224" customFormat="1">
      <c r="A845" s="1169"/>
    </row>
    <row r="846" spans="1:1" s="224" customFormat="1">
      <c r="A846" s="1169"/>
    </row>
    <row r="847" spans="1:1" s="224" customFormat="1">
      <c r="A847" s="1169"/>
    </row>
    <row r="848" spans="1:1" s="224" customFormat="1">
      <c r="A848" s="1169"/>
    </row>
    <row r="849" spans="1:1" s="224" customFormat="1">
      <c r="A849" s="1169"/>
    </row>
    <row r="850" spans="1:1" s="224" customFormat="1">
      <c r="A850" s="1169"/>
    </row>
    <row r="851" spans="1:1" s="224" customFormat="1">
      <c r="A851" s="1169"/>
    </row>
    <row r="852" spans="1:1" s="224" customFormat="1">
      <c r="A852" s="1169"/>
    </row>
    <row r="853" spans="1:1" s="224" customFormat="1">
      <c r="A853" s="1169"/>
    </row>
    <row r="854" spans="1:1" s="224" customFormat="1">
      <c r="A854" s="1169"/>
    </row>
    <row r="855" spans="1:1" s="224" customFormat="1">
      <c r="A855" s="1169"/>
    </row>
    <row r="856" spans="1:1" s="224" customFormat="1">
      <c r="A856" s="1169"/>
    </row>
    <row r="857" spans="1:1" s="224" customFormat="1">
      <c r="A857" s="1169"/>
    </row>
    <row r="858" spans="1:1" s="224" customFormat="1">
      <c r="A858" s="1169"/>
    </row>
    <row r="859" spans="1:1" s="224" customFormat="1">
      <c r="A859" s="1169"/>
    </row>
    <row r="860" spans="1:1" s="224" customFormat="1">
      <c r="A860" s="1169"/>
    </row>
    <row r="861" spans="1:1" s="224" customFormat="1">
      <c r="A861" s="1169"/>
    </row>
    <row r="862" spans="1:1" s="224" customFormat="1">
      <c r="A862" s="1169"/>
    </row>
    <row r="863" spans="1:1" s="224" customFormat="1">
      <c r="A863" s="1169"/>
    </row>
    <row r="864" spans="1:1" s="224" customFormat="1">
      <c r="A864" s="1169"/>
    </row>
    <row r="865" spans="1:1" s="224" customFormat="1">
      <c r="A865" s="1169"/>
    </row>
    <row r="866" spans="1:1" s="224" customFormat="1">
      <c r="A866" s="1169"/>
    </row>
    <row r="867" spans="1:1" s="224" customFormat="1">
      <c r="A867" s="1169"/>
    </row>
    <row r="868" spans="1:1" s="224" customFormat="1">
      <c r="A868" s="1169"/>
    </row>
    <row r="869" spans="1:1" s="224" customFormat="1">
      <c r="A869" s="1169"/>
    </row>
    <row r="870" spans="1:1" s="224" customFormat="1">
      <c r="A870" s="1169"/>
    </row>
    <row r="871" spans="1:1" s="224" customFormat="1">
      <c r="A871" s="1169"/>
    </row>
    <row r="872" spans="1:1" s="224" customFormat="1">
      <c r="A872" s="1169"/>
    </row>
    <row r="873" spans="1:1" s="224" customFormat="1">
      <c r="A873" s="1169"/>
    </row>
    <row r="874" spans="1:1" s="224" customFormat="1">
      <c r="A874" s="1169"/>
    </row>
    <row r="875" spans="1:1" s="224" customFormat="1">
      <c r="A875" s="1169"/>
    </row>
    <row r="876" spans="1:1" s="224" customFormat="1">
      <c r="A876" s="1169"/>
    </row>
    <row r="877" spans="1:1" s="224" customFormat="1">
      <c r="A877" s="1169"/>
    </row>
    <row r="878" spans="1:1" s="224" customFormat="1">
      <c r="A878" s="1169"/>
    </row>
    <row r="879" spans="1:1" s="224" customFormat="1">
      <c r="A879" s="1169"/>
    </row>
    <row r="880" spans="1:1" s="224" customFormat="1">
      <c r="A880" s="1169"/>
    </row>
    <row r="881" spans="1:1" s="224" customFormat="1">
      <c r="A881" s="1169"/>
    </row>
    <row r="882" spans="1:1" s="224" customFormat="1">
      <c r="A882" s="1169"/>
    </row>
    <row r="883" spans="1:1" s="224" customFormat="1">
      <c r="A883" s="1169"/>
    </row>
    <row r="884" spans="1:1" s="224" customFormat="1">
      <c r="A884" s="1169"/>
    </row>
    <row r="885" spans="1:1" s="224" customFormat="1">
      <c r="A885" s="1169"/>
    </row>
    <row r="886" spans="1:1" s="224" customFormat="1">
      <c r="A886" s="1169"/>
    </row>
    <row r="887" spans="1:1" s="224" customFormat="1">
      <c r="A887" s="1169"/>
    </row>
    <row r="888" spans="1:1" s="224" customFormat="1">
      <c r="A888" s="1169"/>
    </row>
    <row r="889" spans="1:1" s="224" customFormat="1">
      <c r="A889" s="1169"/>
    </row>
    <row r="890" spans="1:1" s="224" customFormat="1">
      <c r="A890" s="1169"/>
    </row>
    <row r="891" spans="1:1" s="224" customFormat="1">
      <c r="A891" s="1169"/>
    </row>
    <row r="892" spans="1:1" s="224" customFormat="1">
      <c r="A892" s="1169"/>
    </row>
    <row r="893" spans="1:1" s="224" customFormat="1">
      <c r="A893" s="1169"/>
    </row>
    <row r="894" spans="1:1" s="224" customFormat="1">
      <c r="A894" s="1169"/>
    </row>
    <row r="895" spans="1:1" s="224" customFormat="1">
      <c r="A895" s="1169"/>
    </row>
    <row r="896" spans="1:1" s="224" customFormat="1">
      <c r="A896" s="1169"/>
    </row>
    <row r="897" spans="1:1" s="224" customFormat="1">
      <c r="A897" s="1169"/>
    </row>
    <row r="898" spans="1:1" s="224" customFormat="1">
      <c r="A898" s="1169"/>
    </row>
    <row r="899" spans="1:1" s="224" customFormat="1">
      <c r="A899" s="1169"/>
    </row>
    <row r="900" spans="1:1" s="224" customFormat="1">
      <c r="A900" s="1169"/>
    </row>
    <row r="901" spans="1:1" s="224" customFormat="1">
      <c r="A901" s="1169"/>
    </row>
    <row r="902" spans="1:1" s="224" customFormat="1">
      <c r="A902" s="1169"/>
    </row>
    <row r="903" spans="1:1" s="224" customFormat="1">
      <c r="A903" s="1169"/>
    </row>
    <row r="904" spans="1:1" s="224" customFormat="1">
      <c r="A904" s="1169"/>
    </row>
    <row r="905" spans="1:1" s="224" customFormat="1">
      <c r="A905" s="1169"/>
    </row>
    <row r="906" spans="1:1" s="224" customFormat="1">
      <c r="A906" s="1169"/>
    </row>
    <row r="907" spans="1:1" s="224" customFormat="1">
      <c r="A907" s="1169"/>
    </row>
    <row r="908" spans="1:1" s="224" customFormat="1">
      <c r="A908" s="1169"/>
    </row>
    <row r="909" spans="1:1" s="224" customFormat="1">
      <c r="A909" s="1169"/>
    </row>
    <row r="910" spans="1:1" s="224" customFormat="1">
      <c r="A910" s="1169"/>
    </row>
    <row r="911" spans="1:1" s="224" customFormat="1">
      <c r="A911" s="1169"/>
    </row>
    <row r="912" spans="1:1" s="224" customFormat="1">
      <c r="A912" s="1169"/>
    </row>
    <row r="913" spans="1:1" s="224" customFormat="1">
      <c r="A913" s="1169"/>
    </row>
    <row r="914" spans="1:1" s="224" customFormat="1">
      <c r="A914" s="1169"/>
    </row>
    <row r="915" spans="1:1" s="224" customFormat="1">
      <c r="A915" s="1169"/>
    </row>
    <row r="916" spans="1:1" s="224" customFormat="1">
      <c r="A916" s="1169"/>
    </row>
    <row r="917" spans="1:1" s="224" customFormat="1">
      <c r="A917" s="1169"/>
    </row>
    <row r="918" spans="1:1" s="224" customFormat="1">
      <c r="A918" s="1169"/>
    </row>
    <row r="919" spans="1:1" s="224" customFormat="1">
      <c r="A919" s="1169"/>
    </row>
    <row r="920" spans="1:1" s="224" customFormat="1">
      <c r="A920" s="1169"/>
    </row>
    <row r="921" spans="1:1" s="224" customFormat="1">
      <c r="A921" s="1169"/>
    </row>
    <row r="922" spans="1:1" s="224" customFormat="1">
      <c r="A922" s="1169"/>
    </row>
    <row r="923" spans="1:1" s="224" customFormat="1">
      <c r="A923" s="1169"/>
    </row>
    <row r="924" spans="1:1" s="224" customFormat="1">
      <c r="A924" s="1169"/>
    </row>
    <row r="925" spans="1:1" s="224" customFormat="1">
      <c r="A925" s="1169"/>
    </row>
    <row r="926" spans="1:1" s="224" customFormat="1">
      <c r="A926" s="1169"/>
    </row>
    <row r="927" spans="1:1" s="224" customFormat="1">
      <c r="A927" s="1169"/>
    </row>
    <row r="928" spans="1:1" s="224" customFormat="1">
      <c r="A928" s="1169"/>
    </row>
    <row r="929" spans="1:1" s="224" customFormat="1">
      <c r="A929" s="1169"/>
    </row>
    <row r="930" spans="1:1" s="224" customFormat="1">
      <c r="A930" s="1169"/>
    </row>
    <row r="931" spans="1:1" s="224" customFormat="1">
      <c r="A931" s="1169"/>
    </row>
    <row r="932" spans="1:1" s="224" customFormat="1">
      <c r="A932" s="1169"/>
    </row>
    <row r="933" spans="1:1" s="224" customFormat="1">
      <c r="A933" s="1169"/>
    </row>
    <row r="934" spans="1:1" s="224" customFormat="1">
      <c r="A934" s="1169"/>
    </row>
    <row r="935" spans="1:1" s="224" customFormat="1">
      <c r="A935" s="1169"/>
    </row>
    <row r="936" spans="1:1" s="224" customFormat="1">
      <c r="A936" s="1169"/>
    </row>
    <row r="937" spans="1:1" s="224" customFormat="1">
      <c r="A937" s="1169"/>
    </row>
    <row r="938" spans="1:1" s="224" customFormat="1">
      <c r="A938" s="1169"/>
    </row>
    <row r="939" spans="1:1" s="224" customFormat="1">
      <c r="A939" s="1169"/>
    </row>
    <row r="940" spans="1:1" s="224" customFormat="1">
      <c r="A940" s="1169"/>
    </row>
    <row r="941" spans="1:1" s="224" customFormat="1">
      <c r="A941" s="1169"/>
    </row>
    <row r="942" spans="1:1" s="224" customFormat="1">
      <c r="A942" s="1169"/>
    </row>
    <row r="943" spans="1:1" s="224" customFormat="1">
      <c r="A943" s="1169"/>
    </row>
    <row r="944" spans="1:1" s="224" customFormat="1">
      <c r="A944" s="1169"/>
    </row>
    <row r="945" spans="1:1" s="224" customFormat="1">
      <c r="A945" s="1169"/>
    </row>
    <row r="946" spans="1:1" s="224" customFormat="1">
      <c r="A946" s="1169"/>
    </row>
    <row r="947" spans="1:1" s="224" customFormat="1">
      <c r="A947" s="1169"/>
    </row>
    <row r="948" spans="1:1" s="224" customFormat="1">
      <c r="A948" s="1169"/>
    </row>
    <row r="949" spans="1:1" s="224" customFormat="1">
      <c r="A949" s="1169"/>
    </row>
    <row r="950" spans="1:1" s="224" customFormat="1">
      <c r="A950" s="1169"/>
    </row>
    <row r="951" spans="1:1" s="224" customFormat="1">
      <c r="A951" s="1169"/>
    </row>
    <row r="952" spans="1:1" s="224" customFormat="1">
      <c r="A952" s="1169"/>
    </row>
    <row r="953" spans="1:1" s="224" customFormat="1">
      <c r="A953" s="1169"/>
    </row>
    <row r="954" spans="1:1" s="224" customFormat="1">
      <c r="A954" s="1169"/>
    </row>
    <row r="955" spans="1:1" s="224" customFormat="1">
      <c r="A955" s="1169"/>
    </row>
    <row r="956" spans="1:1" s="224" customFormat="1">
      <c r="A956" s="1169"/>
    </row>
    <row r="957" spans="1:1" s="224" customFormat="1">
      <c r="A957" s="1169"/>
    </row>
    <row r="958" spans="1:1" s="224" customFormat="1">
      <c r="A958" s="1169"/>
    </row>
    <row r="959" spans="1:1" s="224" customFormat="1">
      <c r="A959" s="1169"/>
    </row>
    <row r="960" spans="1:1" s="224" customFormat="1">
      <c r="A960" s="1169"/>
    </row>
    <row r="961" spans="1:1" s="224" customFormat="1">
      <c r="A961" s="1169"/>
    </row>
    <row r="962" spans="1:1" s="224" customFormat="1">
      <c r="A962" s="1169"/>
    </row>
    <row r="963" spans="1:1" s="224" customFormat="1">
      <c r="A963" s="1169"/>
    </row>
    <row r="964" spans="1:1" s="224" customFormat="1">
      <c r="A964" s="1169"/>
    </row>
    <row r="965" spans="1:1" s="224" customFormat="1">
      <c r="A965" s="1169"/>
    </row>
    <row r="966" spans="1:1" s="224" customFormat="1">
      <c r="A966" s="1169"/>
    </row>
    <row r="967" spans="1:1" s="224" customFormat="1">
      <c r="A967" s="1169"/>
    </row>
    <row r="968" spans="1:1" s="224" customFormat="1">
      <c r="A968" s="1169"/>
    </row>
    <row r="969" spans="1:1" s="224" customFormat="1">
      <c r="A969" s="1169"/>
    </row>
    <row r="970" spans="1:1" s="224" customFormat="1">
      <c r="A970" s="1169"/>
    </row>
    <row r="971" spans="1:1" s="224" customFormat="1">
      <c r="A971" s="1169"/>
    </row>
    <row r="972" spans="1:1" s="224" customFormat="1">
      <c r="A972" s="1169"/>
    </row>
    <row r="973" spans="1:1" s="224" customFormat="1">
      <c r="A973" s="1169"/>
    </row>
    <row r="974" spans="1:1" s="224" customFormat="1">
      <c r="A974" s="1169"/>
    </row>
    <row r="975" spans="1:1" s="224" customFormat="1">
      <c r="A975" s="1169"/>
    </row>
    <row r="976" spans="1:1" s="224" customFormat="1">
      <c r="A976" s="1169"/>
    </row>
    <row r="977" spans="1:1" s="224" customFormat="1">
      <c r="A977" s="1169"/>
    </row>
    <row r="978" spans="1:1" s="224" customFormat="1">
      <c r="A978" s="1169"/>
    </row>
    <row r="979" spans="1:1" s="224" customFormat="1">
      <c r="A979" s="1169"/>
    </row>
    <row r="980" spans="1:1" s="224" customFormat="1">
      <c r="A980" s="1169"/>
    </row>
    <row r="981" spans="1:1" s="224" customFormat="1">
      <c r="A981" s="1169"/>
    </row>
    <row r="982" spans="1:1" s="224" customFormat="1">
      <c r="A982" s="1169"/>
    </row>
    <row r="983" spans="1:1" s="224" customFormat="1">
      <c r="A983" s="1169"/>
    </row>
    <row r="984" spans="1:1" s="224" customFormat="1">
      <c r="A984" s="1169"/>
    </row>
    <row r="985" spans="1:1" s="224" customFormat="1">
      <c r="A985" s="1169"/>
    </row>
    <row r="986" spans="1:1" s="224" customFormat="1">
      <c r="A986" s="1169"/>
    </row>
    <row r="987" spans="1:1" s="224" customFormat="1">
      <c r="A987" s="1169"/>
    </row>
    <row r="988" spans="1:1" s="224" customFormat="1">
      <c r="A988" s="1169"/>
    </row>
    <row r="989" spans="1:1" s="224" customFormat="1">
      <c r="A989" s="1169"/>
    </row>
    <row r="990" spans="1:1" s="224" customFormat="1">
      <c r="A990" s="1169"/>
    </row>
    <row r="991" spans="1:1" s="224" customFormat="1">
      <c r="A991" s="1169"/>
    </row>
    <row r="992" spans="1:1" s="224" customFormat="1">
      <c r="A992" s="1169"/>
    </row>
    <row r="993" spans="1:1" s="224" customFormat="1">
      <c r="A993" s="1169"/>
    </row>
    <row r="994" spans="1:1" s="224" customFormat="1">
      <c r="A994" s="1169"/>
    </row>
    <row r="995" spans="1:1" s="224" customFormat="1">
      <c r="A995" s="1169"/>
    </row>
    <row r="996" spans="1:1" s="224" customFormat="1">
      <c r="A996" s="1169"/>
    </row>
    <row r="997" spans="1:1" s="224" customFormat="1">
      <c r="A997" s="1169"/>
    </row>
    <row r="998" spans="1:1" s="224" customFormat="1">
      <c r="A998" s="1169"/>
    </row>
    <row r="999" spans="1:1" s="224" customFormat="1">
      <c r="A999" s="1169"/>
    </row>
    <row r="1000" spans="1:1" s="224" customFormat="1">
      <c r="A1000" s="1169"/>
    </row>
    <row r="1001" spans="1:1" s="224" customFormat="1">
      <c r="A1001" s="1169"/>
    </row>
    <row r="1002" spans="1:1" s="224" customFormat="1">
      <c r="A1002" s="1169"/>
    </row>
    <row r="1003" spans="1:1" s="224" customFormat="1">
      <c r="A1003" s="1169"/>
    </row>
    <row r="1004" spans="1:1" s="224" customFormat="1">
      <c r="A1004" s="1169"/>
    </row>
    <row r="1005" spans="1:1" s="224" customFormat="1">
      <c r="A1005" s="1169"/>
    </row>
    <row r="1006" spans="1:1" s="224" customFormat="1">
      <c r="A1006" s="1169"/>
    </row>
    <row r="1007" spans="1:1" s="224" customFormat="1">
      <c r="A1007" s="1169"/>
    </row>
    <row r="1008" spans="1:1" s="224" customFormat="1">
      <c r="A1008" s="1169"/>
    </row>
    <row r="1009" spans="1:1" s="224" customFormat="1">
      <c r="A1009" s="1169"/>
    </row>
    <row r="1010" spans="1:1" s="224" customFormat="1">
      <c r="A1010" s="1169"/>
    </row>
    <row r="1011" spans="1:1" s="224" customFormat="1">
      <c r="A1011" s="1169"/>
    </row>
    <row r="1012" spans="1:1" s="224" customFormat="1">
      <c r="A1012" s="1169"/>
    </row>
    <row r="1013" spans="1:1" s="224" customFormat="1">
      <c r="A1013" s="1169"/>
    </row>
    <row r="1014" spans="1:1" s="224" customFormat="1">
      <c r="A1014" s="1169"/>
    </row>
    <row r="1015" spans="1:1" s="224" customFormat="1">
      <c r="A1015" s="1169"/>
    </row>
    <row r="1016" spans="1:1" s="224" customFormat="1">
      <c r="A1016" s="1169"/>
    </row>
    <row r="1017" spans="1:1" s="224" customFormat="1">
      <c r="A1017" s="1169"/>
    </row>
    <row r="1018" spans="1:1" s="224" customFormat="1">
      <c r="A1018" s="1169"/>
    </row>
    <row r="1019" spans="1:1" s="224" customFormat="1">
      <c r="A1019" s="1169"/>
    </row>
    <row r="1020" spans="1:1" s="224" customFormat="1">
      <c r="A1020" s="1169"/>
    </row>
    <row r="1021" spans="1:1" s="224" customFormat="1">
      <c r="A1021" s="1169"/>
    </row>
    <row r="1022" spans="1:1" s="224" customFormat="1">
      <c r="A1022" s="1169"/>
    </row>
    <row r="1023" spans="1:1" s="224" customFormat="1">
      <c r="A1023" s="1169"/>
    </row>
    <row r="1024" spans="1:1" s="224" customFormat="1">
      <c r="A1024" s="1169"/>
    </row>
    <row r="1025" spans="1:1" s="224" customFormat="1">
      <c r="A1025" s="1169"/>
    </row>
    <row r="1026" spans="1:1" s="224" customFormat="1">
      <c r="A1026" s="1169"/>
    </row>
    <row r="1027" spans="1:1" s="224" customFormat="1">
      <c r="A1027" s="1169"/>
    </row>
    <row r="1028" spans="1:1" s="224" customFormat="1">
      <c r="A1028" s="1169"/>
    </row>
    <row r="1029" spans="1:1" s="224" customFormat="1">
      <c r="A1029" s="1169"/>
    </row>
    <row r="1030" spans="1:1" s="224" customFormat="1">
      <c r="A1030" s="1169"/>
    </row>
    <row r="1031" spans="1:1" s="224" customFormat="1">
      <c r="A1031" s="1169"/>
    </row>
    <row r="1032" spans="1:1" s="224" customFormat="1">
      <c r="A1032" s="1169"/>
    </row>
    <row r="1033" spans="1:1" s="224" customFormat="1">
      <c r="A1033" s="1169"/>
    </row>
    <row r="1034" spans="1:1" s="224" customFormat="1">
      <c r="A1034" s="1169"/>
    </row>
    <row r="1035" spans="1:1" s="224" customFormat="1">
      <c r="A1035" s="1169"/>
    </row>
    <row r="1036" spans="1:1" s="224" customFormat="1">
      <c r="A1036" s="1169"/>
    </row>
    <row r="1037" spans="1:1" s="224" customFormat="1">
      <c r="A1037" s="1169"/>
    </row>
    <row r="1038" spans="1:1" s="224" customFormat="1">
      <c r="A1038" s="1169"/>
    </row>
    <row r="1039" spans="1:1" s="224" customFormat="1">
      <c r="A1039" s="1169"/>
    </row>
    <row r="1040" spans="1:1" s="224" customFormat="1">
      <c r="A1040" s="1169"/>
    </row>
    <row r="1041" spans="1:1" s="224" customFormat="1">
      <c r="A1041" s="1169"/>
    </row>
    <row r="1042" spans="1:1" s="224" customFormat="1">
      <c r="A1042" s="1169"/>
    </row>
    <row r="1043" spans="1:1" s="224" customFormat="1">
      <c r="A1043" s="1169"/>
    </row>
    <row r="1044" spans="1:1" s="224" customFormat="1">
      <c r="A1044" s="1169"/>
    </row>
    <row r="1045" spans="1:1" s="224" customFormat="1">
      <c r="A1045" s="1169"/>
    </row>
    <row r="1046" spans="1:1" s="224" customFormat="1">
      <c r="A1046" s="1169"/>
    </row>
    <row r="1047" spans="1:1" s="224" customFormat="1">
      <c r="A1047" s="1169"/>
    </row>
    <row r="1048" spans="1:1" s="224" customFormat="1">
      <c r="A1048" s="1169"/>
    </row>
    <row r="1049" spans="1:1" s="224" customFormat="1">
      <c r="A1049" s="1169"/>
    </row>
    <row r="1050" spans="1:1" s="224" customFormat="1">
      <c r="A1050" s="1169"/>
    </row>
    <row r="1051" spans="1:1" s="224" customFormat="1">
      <c r="A1051" s="1169"/>
    </row>
    <row r="1052" spans="1:1" s="224" customFormat="1">
      <c r="A1052" s="1169"/>
    </row>
    <row r="1053" spans="1:1" s="224" customFormat="1">
      <c r="A1053" s="1169"/>
    </row>
    <row r="1054" spans="1:1" s="224" customFormat="1">
      <c r="A1054" s="1169"/>
    </row>
    <row r="1055" spans="1:1" s="224" customFormat="1">
      <c r="A1055" s="1169"/>
    </row>
    <row r="1056" spans="1:1" s="224" customFormat="1">
      <c r="A1056" s="1169"/>
    </row>
    <row r="1057" spans="1:1" s="224" customFormat="1">
      <c r="A1057" s="1169"/>
    </row>
    <row r="1058" spans="1:1" s="224" customFormat="1">
      <c r="A1058" s="1169"/>
    </row>
    <row r="1059" spans="1:1" s="224" customFormat="1">
      <c r="A1059" s="1169"/>
    </row>
    <row r="1060" spans="1:1" s="224" customFormat="1">
      <c r="A1060" s="1169"/>
    </row>
    <row r="1061" spans="1:1" s="224" customFormat="1">
      <c r="A1061" s="1169"/>
    </row>
    <row r="1062" spans="1:1" s="224" customFormat="1">
      <c r="A1062" s="1169"/>
    </row>
    <row r="1063" spans="1:1" s="224" customFormat="1">
      <c r="A1063" s="1169"/>
    </row>
    <row r="1064" spans="1:1" s="224" customFormat="1">
      <c r="A1064" s="1169"/>
    </row>
    <row r="1065" spans="1:1" s="224" customFormat="1">
      <c r="A1065" s="1169"/>
    </row>
    <row r="1066" spans="1:1" s="224" customFormat="1">
      <c r="A1066" s="1169"/>
    </row>
    <row r="1067" spans="1:1" s="224" customFormat="1">
      <c r="A1067" s="1169"/>
    </row>
    <row r="1068" spans="1:1" s="224" customFormat="1">
      <c r="A1068" s="1169"/>
    </row>
    <row r="1069" spans="1:1" s="224" customFormat="1">
      <c r="A1069" s="1169"/>
    </row>
    <row r="1070" spans="1:1" s="224" customFormat="1">
      <c r="A1070" s="1169"/>
    </row>
    <row r="1071" spans="1:1" s="224" customFormat="1">
      <c r="A1071" s="1169"/>
    </row>
    <row r="1072" spans="1:1" s="224" customFormat="1">
      <c r="A1072" s="1169"/>
    </row>
    <row r="1073" spans="1:1" s="224" customFormat="1">
      <c r="A1073" s="1169"/>
    </row>
    <row r="1074" spans="1:1" s="224" customFormat="1">
      <c r="A1074" s="1169"/>
    </row>
    <row r="1075" spans="1:1" s="224" customFormat="1">
      <c r="A1075" s="1169"/>
    </row>
    <row r="1076" spans="1:1" s="224" customFormat="1">
      <c r="A1076" s="1169"/>
    </row>
    <row r="1077" spans="1:1" s="224" customFormat="1">
      <c r="A1077" s="1169"/>
    </row>
    <row r="1078" spans="1:1" s="224" customFormat="1">
      <c r="A1078" s="1169"/>
    </row>
    <row r="1079" spans="1:1" s="224" customFormat="1">
      <c r="A1079" s="1169"/>
    </row>
    <row r="1080" spans="1:1" s="224" customFormat="1">
      <c r="A1080" s="1169"/>
    </row>
    <row r="1081" spans="1:1" s="224" customFormat="1">
      <c r="A1081" s="1169"/>
    </row>
    <row r="1082" spans="1:1" s="224" customFormat="1">
      <c r="A1082" s="1169"/>
    </row>
    <row r="1083" spans="1:1" s="224" customFormat="1">
      <c r="A1083" s="1169"/>
    </row>
    <row r="1084" spans="1:1" s="224" customFormat="1">
      <c r="A1084" s="1169"/>
    </row>
    <row r="1085" spans="1:1" s="224" customFormat="1">
      <c r="A1085" s="1169"/>
    </row>
    <row r="1086" spans="1:1" s="224" customFormat="1">
      <c r="A1086" s="1169"/>
    </row>
    <row r="1087" spans="1:1" s="224" customFormat="1">
      <c r="A1087" s="1169"/>
    </row>
    <row r="1088" spans="1:1" s="224" customFormat="1">
      <c r="A1088" s="1169"/>
    </row>
    <row r="1089" spans="1:1" s="224" customFormat="1">
      <c r="A1089" s="1169"/>
    </row>
    <row r="1090" spans="1:1" s="224" customFormat="1">
      <c r="A1090" s="1169"/>
    </row>
    <row r="1091" spans="1:1" s="224" customFormat="1">
      <c r="A1091" s="1169"/>
    </row>
    <row r="1092" spans="1:1" s="224" customFormat="1">
      <c r="A1092" s="1169"/>
    </row>
    <row r="1093" spans="1:1" s="224" customFormat="1">
      <c r="A1093" s="1169"/>
    </row>
    <row r="1094" spans="1:1" s="224" customFormat="1">
      <c r="A1094" s="1169"/>
    </row>
    <row r="1095" spans="1:1" s="224" customFormat="1">
      <c r="A1095" s="1169"/>
    </row>
    <row r="1096" spans="1:1" s="224" customFormat="1">
      <c r="A1096" s="1169"/>
    </row>
    <row r="1097" spans="1:1" s="224" customFormat="1">
      <c r="A1097" s="1169"/>
    </row>
    <row r="1098" spans="1:1" s="224" customFormat="1">
      <c r="A1098" s="1169"/>
    </row>
    <row r="1099" spans="1:1" s="224" customFormat="1">
      <c r="A1099" s="1169"/>
    </row>
    <row r="1100" spans="1:1" s="224" customFormat="1">
      <c r="A1100" s="1169"/>
    </row>
    <row r="1101" spans="1:1" s="224" customFormat="1">
      <c r="A1101" s="1169"/>
    </row>
    <row r="1102" spans="1:1" s="224" customFormat="1">
      <c r="A1102" s="1169"/>
    </row>
    <row r="1103" spans="1:1" s="224" customFormat="1">
      <c r="A1103" s="1169"/>
    </row>
    <row r="1104" spans="1:1" s="224" customFormat="1">
      <c r="A1104" s="1169"/>
    </row>
    <row r="1105" spans="1:1" s="224" customFormat="1">
      <c r="A1105" s="1169"/>
    </row>
    <row r="1106" spans="1:1" s="224" customFormat="1">
      <c r="A1106" s="1169"/>
    </row>
    <row r="1107" spans="1:1" s="224" customFormat="1">
      <c r="A1107" s="1169"/>
    </row>
    <row r="1108" spans="1:1" s="224" customFormat="1">
      <c r="A1108" s="1169"/>
    </row>
    <row r="1109" spans="1:1" s="224" customFormat="1">
      <c r="A1109" s="1169"/>
    </row>
    <row r="1110" spans="1:1" s="224" customFormat="1">
      <c r="A1110" s="1169"/>
    </row>
    <row r="1111" spans="1:1" s="224" customFormat="1">
      <c r="A1111" s="1169"/>
    </row>
    <row r="1112" spans="1:1" s="224" customFormat="1">
      <c r="A1112" s="1169"/>
    </row>
    <row r="1113" spans="1:1" s="224" customFormat="1">
      <c r="A1113" s="1169"/>
    </row>
    <row r="1114" spans="1:1" s="224" customFormat="1">
      <c r="A1114" s="1169"/>
    </row>
    <row r="1115" spans="1:1" s="224" customFormat="1">
      <c r="A1115" s="1169"/>
    </row>
    <row r="1116" spans="1:1" s="224" customFormat="1">
      <c r="A1116" s="1169"/>
    </row>
    <row r="1117" spans="1:1" s="224" customFormat="1">
      <c r="A1117" s="1169"/>
    </row>
    <row r="1118" spans="1:1" s="224" customFormat="1">
      <c r="A1118" s="1169"/>
    </row>
    <row r="1119" spans="1:1" s="224" customFormat="1">
      <c r="A1119" s="1169"/>
    </row>
    <row r="1120" spans="1:1" s="224" customFormat="1">
      <c r="A1120" s="1169"/>
    </row>
    <row r="1121" spans="1:1" s="224" customFormat="1">
      <c r="A1121" s="1169"/>
    </row>
    <row r="1122" spans="1:1" s="224" customFormat="1">
      <c r="A1122" s="1169"/>
    </row>
    <row r="1123" spans="1:1" s="224" customFormat="1">
      <c r="A1123" s="1169"/>
    </row>
    <row r="1124" spans="1:1" s="224" customFormat="1">
      <c r="A1124" s="1169"/>
    </row>
    <row r="1125" spans="1:1" s="224" customFormat="1">
      <c r="A1125" s="1169"/>
    </row>
    <row r="1126" spans="1:1" s="224" customFormat="1">
      <c r="A1126" s="1169"/>
    </row>
    <row r="1127" spans="1:1" s="224" customFormat="1">
      <c r="A1127" s="1169"/>
    </row>
    <row r="1128" spans="1:1" s="224" customFormat="1">
      <c r="A1128" s="1169"/>
    </row>
    <row r="1129" spans="1:1" s="224" customFormat="1">
      <c r="A1129" s="1169"/>
    </row>
    <row r="1130" spans="1:1" s="224" customFormat="1">
      <c r="A1130" s="1169"/>
    </row>
    <row r="1131" spans="1:1" s="224" customFormat="1">
      <c r="A1131" s="1169"/>
    </row>
    <row r="1132" spans="1:1" s="224" customFormat="1">
      <c r="A1132" s="1169"/>
    </row>
    <row r="1133" spans="1:1" s="224" customFormat="1">
      <c r="A1133" s="1169"/>
    </row>
    <row r="1134" spans="1:1" s="224" customFormat="1">
      <c r="A1134" s="1169"/>
    </row>
    <row r="1135" spans="1:1" s="224" customFormat="1">
      <c r="A1135" s="1169"/>
    </row>
    <row r="1136" spans="1:1" s="224" customFormat="1">
      <c r="A1136" s="1169"/>
    </row>
    <row r="1137" spans="1:1" s="224" customFormat="1">
      <c r="A1137" s="1169"/>
    </row>
    <row r="1138" spans="1:1" s="224" customFormat="1">
      <c r="A1138" s="1169"/>
    </row>
    <row r="1139" spans="1:1" s="224" customFormat="1">
      <c r="A1139" s="1169"/>
    </row>
    <row r="1140" spans="1:1" s="224" customFormat="1">
      <c r="A1140" s="1169"/>
    </row>
    <row r="1141" spans="1:1" s="224" customFormat="1">
      <c r="A1141" s="1169"/>
    </row>
    <row r="1142" spans="1:1" s="224" customFormat="1">
      <c r="A1142" s="1169"/>
    </row>
    <row r="1143" spans="1:1" s="224" customFormat="1">
      <c r="A1143" s="1169"/>
    </row>
    <row r="1144" spans="1:1" s="224" customFormat="1">
      <c r="A1144" s="1169"/>
    </row>
    <row r="1145" spans="1:1" s="224" customFormat="1">
      <c r="A1145" s="1169"/>
    </row>
    <row r="1146" spans="1:1" s="224" customFormat="1">
      <c r="A1146" s="1169"/>
    </row>
    <row r="1147" spans="1:1" s="224" customFormat="1">
      <c r="A1147" s="1169"/>
    </row>
    <row r="1148" spans="1:1" s="224" customFormat="1">
      <c r="A1148" s="1169"/>
    </row>
    <row r="1149" spans="1:1" s="224" customFormat="1">
      <c r="A1149" s="1169"/>
    </row>
    <row r="1150" spans="1:1" s="224" customFormat="1">
      <c r="A1150" s="1169"/>
    </row>
    <row r="1151" spans="1:1" s="224" customFormat="1">
      <c r="A1151" s="1169"/>
    </row>
    <row r="1152" spans="1:1" s="224" customFormat="1">
      <c r="A1152" s="1169"/>
    </row>
    <row r="1153" spans="1:1" s="224" customFormat="1">
      <c r="A1153" s="1169"/>
    </row>
    <row r="1154" spans="1:1" s="224" customFormat="1">
      <c r="A1154" s="1169"/>
    </row>
    <row r="1155" spans="1:1" s="224" customFormat="1">
      <c r="A1155" s="1169"/>
    </row>
    <row r="1156" spans="1:1" s="224" customFormat="1">
      <c r="A1156" s="1169"/>
    </row>
    <row r="1157" spans="1:1" s="224" customFormat="1">
      <c r="A1157" s="1169"/>
    </row>
  </sheetData>
  <sheetProtection algorithmName="SHA-512" hashValue="gl6WTBe99oxGxL5/XIERCfcuTqxObTJZm/FBFZXquVdCx3szglsU8x85PilQyIK3ws4hV4CdHQGN7ddUs+zH0A==" saltValue="sv3PPUl6eOQx5lohyKdKNg==" spinCount="100000" sheet="1" objects="1" scenarios="1"/>
  <mergeCells count="15">
    <mergeCell ref="B25:M25"/>
    <mergeCell ref="C5:C9"/>
    <mergeCell ref="D5:D9"/>
    <mergeCell ref="E5:E9"/>
    <mergeCell ref="G5:L5"/>
    <mergeCell ref="C2:N2"/>
    <mergeCell ref="B5:B11"/>
    <mergeCell ref="B19:D19"/>
    <mergeCell ref="I19:L19"/>
    <mergeCell ref="N5:N9"/>
    <mergeCell ref="I7:L7"/>
    <mergeCell ref="C12:C14"/>
    <mergeCell ref="B15:B18"/>
    <mergeCell ref="C17:C18"/>
    <mergeCell ref="C3:N3"/>
  </mergeCells>
  <hyperlinks>
    <hyperlink ref="N25" location="Index!A1" display="Return to Index"/>
  </hyperlinks>
  <pageMargins left="0.23622047244094491" right="0.23622047244094491" top="0.74803149606299213" bottom="0.74803149606299213" header="0.31496062992125984" footer="0.31496062992125984"/>
  <pageSetup paperSize="9" scale="83" orientation="landscape" horizontalDpi="4294967293" verticalDpi="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S1205"/>
  <sheetViews>
    <sheetView topLeftCell="A7" workbookViewId="0">
      <selection activeCell="D11" sqref="D11"/>
    </sheetView>
  </sheetViews>
  <sheetFormatPr defaultRowHeight="15"/>
  <cols>
    <col min="1" max="1" width="5.28515625" style="1129" customWidth="1"/>
    <col min="2" max="2" width="41.5703125" customWidth="1"/>
    <col min="3" max="3" width="11" customWidth="1"/>
    <col min="4" max="4" width="12.7109375" customWidth="1"/>
    <col min="5" max="5" width="13.28515625" customWidth="1"/>
    <col min="6" max="6" width="13.7109375" customWidth="1"/>
    <col min="7" max="7" width="13.28515625" customWidth="1"/>
    <col min="8" max="8" width="15.42578125" customWidth="1"/>
    <col min="9" max="9" width="1.28515625" style="224" customWidth="1"/>
    <col min="10" max="10" width="15.7109375" bestFit="1" customWidth="1"/>
    <col min="11" max="11" width="18.28515625" style="224" customWidth="1"/>
    <col min="12" max="175" width="8.7109375" style="224"/>
  </cols>
  <sheetData>
    <row r="1" spans="1:175" s="1305" customFormat="1">
      <c r="A1" s="1129"/>
      <c r="I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24"/>
      <c r="FF1" s="224"/>
      <c r="FG1" s="224"/>
      <c r="FH1" s="224"/>
      <c r="FI1" s="224"/>
      <c r="FJ1" s="224"/>
      <c r="FK1" s="224"/>
      <c r="FL1" s="224"/>
      <c r="FM1" s="224"/>
      <c r="FN1" s="224"/>
      <c r="FO1" s="224"/>
      <c r="FP1" s="224"/>
      <c r="FQ1" s="224"/>
      <c r="FR1" s="224"/>
      <c r="FS1" s="224"/>
    </row>
    <row r="2" spans="1:175" ht="16.5">
      <c r="B2" s="1305"/>
      <c r="C2" s="1865" t="s">
        <v>568</v>
      </c>
      <c r="D2" s="1866"/>
      <c r="E2" s="1866"/>
      <c r="F2" s="1866"/>
      <c r="G2" s="1866"/>
      <c r="H2" s="1866"/>
      <c r="I2" s="1866"/>
      <c r="J2" s="1867"/>
    </row>
    <row r="3" spans="1:175">
      <c r="B3" s="1306"/>
      <c r="C3" s="1857"/>
      <c r="D3" s="1858"/>
      <c r="E3" s="1858"/>
      <c r="F3" s="1858"/>
      <c r="G3" s="1858"/>
      <c r="H3" s="1858"/>
      <c r="I3" s="1858"/>
      <c r="J3" s="1859"/>
    </row>
    <row r="4" spans="1:175" s="1305" customFormat="1" ht="16.5" thickBot="1">
      <c r="A4" s="1129"/>
      <c r="B4" s="1304"/>
      <c r="C4" s="1304"/>
      <c r="D4" s="1304"/>
      <c r="I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c r="CV4" s="224"/>
      <c r="CW4" s="224"/>
      <c r="CX4" s="224"/>
      <c r="CY4" s="224"/>
      <c r="CZ4" s="224"/>
      <c r="DA4" s="224"/>
      <c r="DB4" s="224"/>
      <c r="DC4" s="224"/>
      <c r="DD4" s="224"/>
      <c r="DE4" s="224"/>
      <c r="DF4" s="224"/>
      <c r="DG4" s="224"/>
      <c r="DH4" s="224"/>
      <c r="DI4" s="224"/>
      <c r="DJ4" s="224"/>
      <c r="DK4" s="224"/>
      <c r="DL4" s="224"/>
      <c r="DM4" s="224"/>
      <c r="DN4" s="224"/>
      <c r="DO4" s="224"/>
      <c r="DP4" s="224"/>
      <c r="DQ4" s="224"/>
      <c r="DR4" s="224"/>
      <c r="DS4" s="224"/>
      <c r="DT4" s="224"/>
      <c r="DU4" s="224"/>
      <c r="DV4" s="224"/>
      <c r="DW4" s="224"/>
      <c r="DX4" s="224"/>
      <c r="DY4" s="224"/>
      <c r="DZ4" s="224"/>
      <c r="EA4" s="224"/>
      <c r="EB4" s="224"/>
      <c r="EC4" s="224"/>
      <c r="ED4" s="224"/>
      <c r="EE4" s="224"/>
      <c r="EF4" s="224"/>
      <c r="EG4" s="224"/>
      <c r="EH4" s="224"/>
      <c r="EI4" s="224"/>
      <c r="EJ4" s="224"/>
      <c r="EK4" s="224"/>
      <c r="EL4" s="224"/>
      <c r="EM4" s="224"/>
      <c r="EN4" s="224"/>
      <c r="EO4" s="224"/>
      <c r="EP4" s="224"/>
      <c r="EQ4" s="224"/>
      <c r="ER4" s="224"/>
      <c r="ES4" s="224"/>
      <c r="ET4" s="224"/>
      <c r="EU4" s="224"/>
      <c r="EV4" s="224"/>
      <c r="EW4" s="224"/>
      <c r="EX4" s="224"/>
      <c r="EY4" s="224"/>
      <c r="EZ4" s="224"/>
      <c r="FA4" s="224"/>
      <c r="FB4" s="224"/>
      <c r="FC4" s="224"/>
      <c r="FD4" s="224"/>
      <c r="FE4" s="224"/>
      <c r="FF4" s="224"/>
      <c r="FG4" s="224"/>
      <c r="FH4" s="224"/>
      <c r="FI4" s="224"/>
      <c r="FJ4" s="224"/>
      <c r="FK4" s="224"/>
      <c r="FL4" s="224"/>
      <c r="FM4" s="224"/>
      <c r="FN4" s="224"/>
      <c r="FO4" s="224"/>
      <c r="FP4" s="224"/>
      <c r="FQ4" s="224"/>
      <c r="FR4" s="224"/>
      <c r="FS4" s="224"/>
    </row>
    <row r="5" spans="1:175" ht="14.25" customHeight="1">
      <c r="B5" s="1767" t="s">
        <v>260</v>
      </c>
      <c r="C5" s="1767" t="s">
        <v>262</v>
      </c>
      <c r="D5" s="1869" t="s">
        <v>327</v>
      </c>
      <c r="E5" s="1869" t="s">
        <v>328</v>
      </c>
      <c r="F5" s="1872" t="s">
        <v>329</v>
      </c>
      <c r="G5" s="1869" t="s">
        <v>330</v>
      </c>
      <c r="H5" s="1767" t="s">
        <v>331</v>
      </c>
      <c r="I5" s="1307"/>
      <c r="J5" s="1767" t="s">
        <v>250</v>
      </c>
    </row>
    <row r="6" spans="1:175">
      <c r="B6" s="1768"/>
      <c r="C6" s="1768"/>
      <c r="D6" s="1870"/>
      <c r="E6" s="1870"/>
      <c r="F6" s="1873"/>
      <c r="G6" s="1870"/>
      <c r="H6" s="1768"/>
      <c r="I6" s="1307"/>
      <c r="J6" s="1768"/>
    </row>
    <row r="7" spans="1:175">
      <c r="B7" s="1768"/>
      <c r="C7" s="1768"/>
      <c r="D7" s="1870"/>
      <c r="E7" s="1870"/>
      <c r="F7" s="1873"/>
      <c r="G7" s="1870"/>
      <c r="H7" s="1768"/>
      <c r="I7" s="1307"/>
      <c r="J7" s="1768"/>
    </row>
    <row r="8" spans="1:175" ht="15.75" thickBot="1">
      <c r="B8" s="1768"/>
      <c r="C8" s="1868"/>
      <c r="D8" s="1871"/>
      <c r="E8" s="1871"/>
      <c r="F8" s="1874">
        <v>4</v>
      </c>
      <c r="G8" s="1871"/>
      <c r="H8" s="1868"/>
      <c r="I8" s="1307"/>
      <c r="J8" s="1768"/>
    </row>
    <row r="9" spans="1:175" ht="18" customHeight="1">
      <c r="B9" s="1768"/>
      <c r="C9" s="767">
        <v>1</v>
      </c>
      <c r="D9" s="767">
        <v>2</v>
      </c>
      <c r="E9" s="767">
        <v>3</v>
      </c>
      <c r="F9" s="767">
        <v>4</v>
      </c>
      <c r="G9" s="767">
        <v>5</v>
      </c>
      <c r="H9" s="767">
        <v>6</v>
      </c>
      <c r="I9" s="1205"/>
      <c r="J9" s="767" t="s">
        <v>332</v>
      </c>
    </row>
    <row r="10" spans="1:175" ht="18" customHeight="1" thickBot="1">
      <c r="B10" s="1868"/>
      <c r="C10" s="769"/>
      <c r="D10" s="769" t="s">
        <v>664</v>
      </c>
      <c r="E10" s="769" t="s">
        <v>664</v>
      </c>
      <c r="F10" s="769"/>
      <c r="G10" s="769" t="s">
        <v>333</v>
      </c>
      <c r="H10" s="790" t="s">
        <v>334</v>
      </c>
      <c r="I10" s="1205"/>
      <c r="J10" s="769" t="s">
        <v>664</v>
      </c>
      <c r="Q10" s="1108"/>
    </row>
    <row r="11" spans="1:175" ht="18" customHeight="1">
      <c r="A11" s="1131"/>
      <c r="B11" s="1875" t="s">
        <v>335</v>
      </c>
      <c r="C11" s="325">
        <v>0.35</v>
      </c>
      <c r="D11" s="1285">
        <v>1000</v>
      </c>
      <c r="E11" s="1298"/>
      <c r="F11" s="1298"/>
      <c r="G11" s="1299"/>
      <c r="H11" s="1287">
        <v>1000</v>
      </c>
      <c r="I11" s="1308"/>
      <c r="J11" s="1287">
        <f>C11*H11</f>
        <v>350</v>
      </c>
    </row>
    <row r="12" spans="1:175" ht="18" customHeight="1" thickBot="1">
      <c r="A12" s="1131"/>
      <c r="B12" s="1876"/>
      <c r="C12" s="326"/>
      <c r="D12" s="1286"/>
      <c r="E12" s="1286"/>
      <c r="F12" s="1286"/>
      <c r="G12" s="1289"/>
      <c r="H12" s="1286"/>
      <c r="I12" s="1308"/>
      <c r="J12" s="1288"/>
    </row>
    <row r="13" spans="1:175" ht="18" customHeight="1">
      <c r="A13" s="1131"/>
      <c r="B13" s="1877" t="s">
        <v>336</v>
      </c>
      <c r="C13" s="325">
        <v>0.5</v>
      </c>
      <c r="D13" s="1287"/>
      <c r="E13" s="1287"/>
      <c r="F13" s="1287"/>
      <c r="G13" s="1285"/>
      <c r="H13" s="1287"/>
      <c r="I13" s="1308"/>
      <c r="J13" s="1297"/>
      <c r="S13" s="1108"/>
      <c r="T13" s="1108"/>
    </row>
    <row r="14" spans="1:175" ht="18" customHeight="1" thickBot="1">
      <c r="A14" s="1131"/>
      <c r="B14" s="1878"/>
      <c r="C14" s="327">
        <v>1</v>
      </c>
      <c r="D14" s="1288"/>
      <c r="E14" s="1291"/>
      <c r="F14" s="1291"/>
      <c r="G14" s="1292"/>
      <c r="H14" s="1288"/>
      <c r="I14" s="1308"/>
      <c r="J14" s="1286"/>
      <c r="S14" s="1108"/>
      <c r="T14" s="1108"/>
    </row>
    <row r="15" spans="1:175" ht="18" customHeight="1">
      <c r="A15" s="1131"/>
      <c r="B15" s="1879" t="s">
        <v>337</v>
      </c>
      <c r="C15" s="328">
        <v>0.75</v>
      </c>
      <c r="D15" s="1289"/>
      <c r="E15" s="1300"/>
      <c r="F15" s="1301"/>
      <c r="G15" s="1302"/>
      <c r="H15" s="1303"/>
      <c r="I15" s="1308"/>
      <c r="J15" s="1286"/>
      <c r="S15" s="1108"/>
      <c r="T15" s="1108"/>
    </row>
    <row r="16" spans="1:175" ht="18" customHeight="1" thickBot="1">
      <c r="A16" s="1131"/>
      <c r="B16" s="1876"/>
      <c r="C16" s="329">
        <v>0.75</v>
      </c>
      <c r="D16" s="1290">
        <v>250</v>
      </c>
      <c r="E16" s="1293">
        <v>100</v>
      </c>
      <c r="F16" s="1294">
        <v>0</v>
      </c>
      <c r="G16" s="1295">
        <v>100</v>
      </c>
      <c r="H16" s="1296">
        <f>D16-G16</f>
        <v>150</v>
      </c>
      <c r="I16" s="1309"/>
      <c r="J16" s="1290">
        <f>H16*C16</f>
        <v>112.5</v>
      </c>
      <c r="P16" s="1108"/>
      <c r="S16" s="1108"/>
      <c r="T16" s="1108"/>
    </row>
    <row r="17" spans="1:21" ht="18" customHeight="1" thickBot="1">
      <c r="B17" s="791" t="s">
        <v>287</v>
      </c>
      <c r="C17" s="792"/>
      <c r="D17" s="793">
        <f>SUM(D11:D16)</f>
        <v>1250</v>
      </c>
      <c r="E17" s="794">
        <v>100</v>
      </c>
      <c r="F17" s="795"/>
      <c r="G17" s="794">
        <v>100</v>
      </c>
      <c r="H17" s="794">
        <f>SUM(H11:H16)</f>
        <v>1150</v>
      </c>
      <c r="I17" s="1310"/>
      <c r="J17" s="796">
        <f>SUM(J11:J16)</f>
        <v>462.5</v>
      </c>
      <c r="R17" s="1108"/>
      <c r="S17" s="1108"/>
      <c r="T17" s="1108"/>
    </row>
    <row r="18" spans="1:21" s="224" customFormat="1">
      <c r="A18" s="1129"/>
      <c r="B18" s="1114"/>
      <c r="C18" s="1114"/>
      <c r="D18" s="1114"/>
      <c r="E18" s="1114"/>
      <c r="F18" s="1114"/>
      <c r="G18" s="1115"/>
      <c r="H18" s="1115"/>
      <c r="I18" s="1114"/>
      <c r="J18" s="1114"/>
      <c r="K18" s="1114"/>
      <c r="T18" s="1108"/>
      <c r="U18" s="1108"/>
    </row>
    <row r="19" spans="1:21" s="224" customFormat="1" ht="15.75">
      <c r="A19" s="1129"/>
      <c r="B19" s="1116"/>
      <c r="C19" s="1116"/>
      <c r="D19" s="1116"/>
      <c r="G19" s="1108"/>
      <c r="H19" s="1108"/>
    </row>
    <row r="20" spans="1:21" ht="15.75">
      <c r="B20" t="s">
        <v>338</v>
      </c>
      <c r="F20" s="240"/>
      <c r="G20" s="240"/>
      <c r="I20" s="1311"/>
      <c r="J20" s="852" t="s">
        <v>245</v>
      </c>
      <c r="R20" s="1108"/>
    </row>
    <row r="21" spans="1:21" s="224" customFormat="1">
      <c r="A21" s="1129"/>
      <c r="B21" s="1259" t="s">
        <v>339</v>
      </c>
      <c r="I21" s="1311"/>
    </row>
    <row r="22" spans="1:21" s="224" customFormat="1">
      <c r="A22" s="1129"/>
      <c r="B22" s="224" t="s">
        <v>340</v>
      </c>
      <c r="I22" s="1311"/>
    </row>
    <row r="23" spans="1:21" s="224" customFormat="1">
      <c r="A23" s="1129"/>
      <c r="B23" s="1860" t="s">
        <v>341</v>
      </c>
      <c r="C23" s="1861"/>
      <c r="D23" s="1861"/>
      <c r="E23" s="1861"/>
      <c r="F23" s="1861"/>
      <c r="G23" s="1861"/>
      <c r="H23" s="1861"/>
      <c r="I23" s="1861"/>
      <c r="J23" s="1861"/>
      <c r="K23" s="1861"/>
      <c r="L23" s="1861"/>
      <c r="M23" s="1861"/>
      <c r="P23" s="1108"/>
    </row>
    <row r="24" spans="1:21" s="224" customFormat="1">
      <c r="A24" s="1129"/>
      <c r="O24" s="1108"/>
      <c r="P24" s="1108"/>
    </row>
    <row r="25" spans="1:21" s="224" customFormat="1">
      <c r="A25" s="1129"/>
      <c r="O25" s="1108"/>
      <c r="P25" s="1108"/>
    </row>
    <row r="26" spans="1:21" s="224" customFormat="1">
      <c r="A26" s="1129"/>
      <c r="N26" s="1108"/>
      <c r="O26" s="1108"/>
      <c r="P26" s="1108"/>
    </row>
    <row r="27" spans="1:21" s="224" customFormat="1">
      <c r="A27" s="1129"/>
      <c r="O27" s="1108"/>
      <c r="P27" s="1108"/>
    </row>
    <row r="28" spans="1:21" s="224" customFormat="1">
      <c r="A28" s="1129"/>
      <c r="O28" s="1108"/>
      <c r="P28" s="1108"/>
    </row>
    <row r="29" spans="1:21" s="224" customFormat="1">
      <c r="A29" s="1129"/>
      <c r="O29" s="1108"/>
    </row>
    <row r="30" spans="1:21" s="224" customFormat="1">
      <c r="A30" s="1129"/>
      <c r="O30" s="1108"/>
    </row>
    <row r="31" spans="1:21" s="224" customFormat="1">
      <c r="A31" s="1129"/>
      <c r="O31" s="1108"/>
    </row>
    <row r="32" spans="1:21" s="224" customFormat="1">
      <c r="A32" s="1129"/>
    </row>
    <row r="33" spans="1:15" s="224" customFormat="1">
      <c r="A33" s="1129"/>
    </row>
    <row r="34" spans="1:15" s="224" customFormat="1">
      <c r="A34" s="1129"/>
    </row>
    <row r="35" spans="1:15" s="224" customFormat="1">
      <c r="A35" s="1129"/>
    </row>
    <row r="36" spans="1:15" s="224" customFormat="1">
      <c r="A36" s="1129"/>
    </row>
    <row r="37" spans="1:15" s="224" customFormat="1">
      <c r="A37" s="1129"/>
      <c r="N37" s="1108"/>
    </row>
    <row r="38" spans="1:15" s="224" customFormat="1">
      <c r="A38" s="1129"/>
      <c r="O38" s="1108"/>
    </row>
    <row r="39" spans="1:15" s="224" customFormat="1">
      <c r="A39" s="1129"/>
    </row>
    <row r="40" spans="1:15" s="224" customFormat="1">
      <c r="A40" s="1129"/>
    </row>
    <row r="41" spans="1:15" s="224" customFormat="1">
      <c r="A41" s="1129"/>
    </row>
    <row r="42" spans="1:15" s="224" customFormat="1">
      <c r="A42" s="1129"/>
    </row>
    <row r="43" spans="1:15" s="224" customFormat="1">
      <c r="A43" s="1129"/>
    </row>
    <row r="44" spans="1:15" s="224" customFormat="1">
      <c r="A44" s="1129"/>
    </row>
    <row r="45" spans="1:15" s="224" customFormat="1">
      <c r="A45" s="1129"/>
    </row>
    <row r="46" spans="1:15" s="224" customFormat="1">
      <c r="A46" s="1129"/>
    </row>
    <row r="47" spans="1:15" s="224" customFormat="1">
      <c r="A47" s="1129"/>
    </row>
    <row r="48" spans="1:15" s="224" customFormat="1">
      <c r="A48" s="1129"/>
    </row>
    <row r="49" spans="1:1" s="224" customFormat="1">
      <c r="A49" s="1129"/>
    </row>
    <row r="50" spans="1:1" s="224" customFormat="1">
      <c r="A50" s="1129"/>
    </row>
    <row r="51" spans="1:1" s="224" customFormat="1">
      <c r="A51" s="1129"/>
    </row>
    <row r="52" spans="1:1" s="224" customFormat="1">
      <c r="A52" s="1129"/>
    </row>
    <row r="53" spans="1:1" s="224" customFormat="1">
      <c r="A53" s="1129"/>
    </row>
    <row r="54" spans="1:1" s="224" customFormat="1">
      <c r="A54" s="1129"/>
    </row>
    <row r="55" spans="1:1" s="224" customFormat="1">
      <c r="A55" s="1129"/>
    </row>
    <row r="56" spans="1:1" s="224" customFormat="1">
      <c r="A56" s="1129"/>
    </row>
    <row r="57" spans="1:1" s="224" customFormat="1">
      <c r="A57" s="1129"/>
    </row>
    <row r="58" spans="1:1" s="224" customFormat="1">
      <c r="A58" s="1129"/>
    </row>
    <row r="59" spans="1:1" s="224" customFormat="1">
      <c r="A59" s="1129"/>
    </row>
    <row r="60" spans="1:1" s="224" customFormat="1">
      <c r="A60" s="1129"/>
    </row>
    <row r="61" spans="1:1" s="224" customFormat="1">
      <c r="A61" s="1129"/>
    </row>
    <row r="62" spans="1:1" s="224" customFormat="1">
      <c r="A62" s="1129"/>
    </row>
    <row r="63" spans="1:1" s="224" customFormat="1">
      <c r="A63" s="1129"/>
    </row>
    <row r="64" spans="1:1" s="224" customFormat="1">
      <c r="A64" s="1129"/>
    </row>
    <row r="65" spans="1:1" s="224" customFormat="1">
      <c r="A65" s="1129"/>
    </row>
    <row r="66" spans="1:1" s="224" customFormat="1">
      <c r="A66" s="1129"/>
    </row>
    <row r="67" spans="1:1" s="224" customFormat="1">
      <c r="A67" s="1129"/>
    </row>
    <row r="68" spans="1:1" s="224" customFormat="1">
      <c r="A68" s="1129"/>
    </row>
    <row r="69" spans="1:1" s="224" customFormat="1">
      <c r="A69" s="1129"/>
    </row>
    <row r="70" spans="1:1" s="224" customFormat="1">
      <c r="A70" s="1129"/>
    </row>
    <row r="71" spans="1:1" s="224" customFormat="1">
      <c r="A71" s="1129"/>
    </row>
    <row r="72" spans="1:1" s="224" customFormat="1">
      <c r="A72" s="1129"/>
    </row>
    <row r="73" spans="1:1" s="224" customFormat="1">
      <c r="A73" s="1129"/>
    </row>
    <row r="74" spans="1:1" s="224" customFormat="1">
      <c r="A74" s="1129"/>
    </row>
    <row r="75" spans="1:1" s="224" customFormat="1">
      <c r="A75" s="1129"/>
    </row>
    <row r="76" spans="1:1" s="224" customFormat="1">
      <c r="A76" s="1129"/>
    </row>
    <row r="77" spans="1:1" s="224" customFormat="1">
      <c r="A77" s="1129"/>
    </row>
    <row r="78" spans="1:1" s="224" customFormat="1">
      <c r="A78" s="1129"/>
    </row>
    <row r="79" spans="1:1" s="224" customFormat="1">
      <c r="A79" s="1129"/>
    </row>
    <row r="80" spans="1:1" s="224" customFormat="1">
      <c r="A80" s="1129"/>
    </row>
    <row r="81" spans="1:1" s="224" customFormat="1">
      <c r="A81" s="1129"/>
    </row>
    <row r="82" spans="1:1" s="224" customFormat="1">
      <c r="A82" s="1129"/>
    </row>
    <row r="83" spans="1:1" s="224" customFormat="1">
      <c r="A83" s="1129"/>
    </row>
    <row r="84" spans="1:1" s="224" customFormat="1">
      <c r="A84" s="1129"/>
    </row>
    <row r="85" spans="1:1" s="224" customFormat="1">
      <c r="A85" s="1129"/>
    </row>
    <row r="86" spans="1:1" s="224" customFormat="1">
      <c r="A86" s="1129"/>
    </row>
    <row r="87" spans="1:1" s="224" customFormat="1">
      <c r="A87" s="1129"/>
    </row>
    <row r="88" spans="1:1" s="224" customFormat="1">
      <c r="A88" s="1129"/>
    </row>
    <row r="89" spans="1:1" s="224" customFormat="1">
      <c r="A89" s="1129"/>
    </row>
    <row r="90" spans="1:1" s="224" customFormat="1">
      <c r="A90" s="1129"/>
    </row>
    <row r="91" spans="1:1" s="224" customFormat="1">
      <c r="A91" s="1129"/>
    </row>
    <row r="92" spans="1:1" s="224" customFormat="1">
      <c r="A92" s="1129"/>
    </row>
    <row r="93" spans="1:1" s="224" customFormat="1">
      <c r="A93" s="1129"/>
    </row>
    <row r="94" spans="1:1" s="224" customFormat="1">
      <c r="A94" s="1129"/>
    </row>
    <row r="95" spans="1:1" s="224" customFormat="1">
      <c r="A95" s="1129"/>
    </row>
    <row r="96" spans="1:1" s="224" customFormat="1">
      <c r="A96" s="1129"/>
    </row>
    <row r="97" spans="1:1" s="224" customFormat="1">
      <c r="A97" s="1129"/>
    </row>
    <row r="98" spans="1:1" s="224" customFormat="1">
      <c r="A98" s="1129"/>
    </row>
    <row r="99" spans="1:1" s="224" customFormat="1">
      <c r="A99" s="1129"/>
    </row>
    <row r="100" spans="1:1" s="224" customFormat="1">
      <c r="A100" s="1129"/>
    </row>
    <row r="101" spans="1:1" s="224" customFormat="1">
      <c r="A101" s="1129"/>
    </row>
    <row r="102" spans="1:1" s="224" customFormat="1">
      <c r="A102" s="1129"/>
    </row>
    <row r="103" spans="1:1" s="224" customFormat="1">
      <c r="A103" s="1129"/>
    </row>
    <row r="104" spans="1:1" s="224" customFormat="1">
      <c r="A104" s="1129"/>
    </row>
    <row r="105" spans="1:1" s="224" customFormat="1">
      <c r="A105" s="1129"/>
    </row>
    <row r="106" spans="1:1" s="224" customFormat="1">
      <c r="A106" s="1129"/>
    </row>
    <row r="107" spans="1:1" s="224" customFormat="1">
      <c r="A107" s="1129"/>
    </row>
    <row r="108" spans="1:1" s="224" customFormat="1">
      <c r="A108" s="1129"/>
    </row>
    <row r="109" spans="1:1" s="224" customFormat="1">
      <c r="A109" s="1129"/>
    </row>
    <row r="110" spans="1:1" s="224" customFormat="1">
      <c r="A110" s="1129"/>
    </row>
    <row r="111" spans="1:1" s="224" customFormat="1">
      <c r="A111" s="1129"/>
    </row>
    <row r="112" spans="1:1" s="224" customFormat="1">
      <c r="A112" s="1129"/>
    </row>
    <row r="113" spans="1:1" s="224" customFormat="1">
      <c r="A113" s="1129"/>
    </row>
    <row r="114" spans="1:1" s="224" customFormat="1">
      <c r="A114" s="1129"/>
    </row>
    <row r="115" spans="1:1" s="224" customFormat="1">
      <c r="A115" s="1129"/>
    </row>
    <row r="116" spans="1:1" s="224" customFormat="1">
      <c r="A116" s="1129"/>
    </row>
    <row r="117" spans="1:1" s="224" customFormat="1">
      <c r="A117" s="1129"/>
    </row>
    <row r="118" spans="1:1" s="224" customFormat="1">
      <c r="A118" s="1129"/>
    </row>
    <row r="119" spans="1:1" s="224" customFormat="1">
      <c r="A119" s="1129"/>
    </row>
    <row r="120" spans="1:1" s="224" customFormat="1">
      <c r="A120" s="1129"/>
    </row>
    <row r="121" spans="1:1" s="224" customFormat="1">
      <c r="A121" s="1129"/>
    </row>
    <row r="122" spans="1:1" s="224" customFormat="1">
      <c r="A122" s="1129"/>
    </row>
    <row r="123" spans="1:1" s="224" customFormat="1">
      <c r="A123" s="1129"/>
    </row>
    <row r="124" spans="1:1" s="224" customFormat="1">
      <c r="A124" s="1129"/>
    </row>
    <row r="125" spans="1:1" s="224" customFormat="1">
      <c r="A125" s="1129"/>
    </row>
    <row r="126" spans="1:1" s="224" customFormat="1">
      <c r="A126" s="1129"/>
    </row>
    <row r="127" spans="1:1" s="224" customFormat="1">
      <c r="A127" s="1129"/>
    </row>
    <row r="128" spans="1:1" s="224" customFormat="1">
      <c r="A128" s="1129"/>
    </row>
    <row r="129" spans="1:1" s="224" customFormat="1">
      <c r="A129" s="1129"/>
    </row>
    <row r="130" spans="1:1" s="224" customFormat="1">
      <c r="A130" s="1129"/>
    </row>
    <row r="131" spans="1:1" s="224" customFormat="1">
      <c r="A131" s="1129"/>
    </row>
    <row r="132" spans="1:1" s="224" customFormat="1">
      <c r="A132" s="1129"/>
    </row>
    <row r="133" spans="1:1" s="224" customFormat="1">
      <c r="A133" s="1129"/>
    </row>
    <row r="134" spans="1:1" s="224" customFormat="1">
      <c r="A134" s="1129"/>
    </row>
    <row r="135" spans="1:1" s="224" customFormat="1">
      <c r="A135" s="1129"/>
    </row>
    <row r="136" spans="1:1" s="224" customFormat="1">
      <c r="A136" s="1129"/>
    </row>
    <row r="137" spans="1:1" s="224" customFormat="1">
      <c r="A137" s="1129"/>
    </row>
    <row r="138" spans="1:1" s="224" customFormat="1">
      <c r="A138" s="1129"/>
    </row>
    <row r="139" spans="1:1" s="224" customFormat="1">
      <c r="A139" s="1129"/>
    </row>
    <row r="140" spans="1:1" s="224" customFormat="1">
      <c r="A140" s="1129"/>
    </row>
    <row r="141" spans="1:1" s="224" customFormat="1">
      <c r="A141" s="1129"/>
    </row>
    <row r="142" spans="1:1" s="224" customFormat="1">
      <c r="A142" s="1129"/>
    </row>
    <row r="143" spans="1:1" s="224" customFormat="1">
      <c r="A143" s="1129"/>
    </row>
    <row r="144" spans="1:1" s="224" customFormat="1">
      <c r="A144" s="1129"/>
    </row>
    <row r="145" spans="1:1" s="224" customFormat="1">
      <c r="A145" s="1129"/>
    </row>
    <row r="146" spans="1:1" s="224" customFormat="1">
      <c r="A146" s="1129"/>
    </row>
    <row r="147" spans="1:1" s="224" customFormat="1">
      <c r="A147" s="1129"/>
    </row>
    <row r="148" spans="1:1" s="224" customFormat="1">
      <c r="A148" s="1129"/>
    </row>
    <row r="149" spans="1:1" s="224" customFormat="1">
      <c r="A149" s="1129"/>
    </row>
    <row r="150" spans="1:1" s="224" customFormat="1">
      <c r="A150" s="1129"/>
    </row>
    <row r="151" spans="1:1" s="224" customFormat="1">
      <c r="A151" s="1129"/>
    </row>
    <row r="152" spans="1:1" s="224" customFormat="1">
      <c r="A152" s="1129"/>
    </row>
    <row r="153" spans="1:1" s="224" customFormat="1">
      <c r="A153" s="1129"/>
    </row>
    <row r="154" spans="1:1" s="224" customFormat="1">
      <c r="A154" s="1129"/>
    </row>
    <row r="155" spans="1:1" s="224" customFormat="1">
      <c r="A155" s="1129"/>
    </row>
    <row r="156" spans="1:1" s="224" customFormat="1">
      <c r="A156" s="1129"/>
    </row>
    <row r="157" spans="1:1" s="224" customFormat="1">
      <c r="A157" s="1129"/>
    </row>
    <row r="158" spans="1:1" s="224" customFormat="1">
      <c r="A158" s="1129"/>
    </row>
    <row r="159" spans="1:1" s="224" customFormat="1">
      <c r="A159" s="1129"/>
    </row>
    <row r="160" spans="1:1" s="224" customFormat="1">
      <c r="A160" s="1129"/>
    </row>
    <row r="161" spans="1:1" s="224" customFormat="1">
      <c r="A161" s="1129"/>
    </row>
    <row r="162" spans="1:1" s="224" customFormat="1">
      <c r="A162" s="1129"/>
    </row>
    <row r="163" spans="1:1" s="224" customFormat="1">
      <c r="A163" s="1129"/>
    </row>
    <row r="164" spans="1:1" s="224" customFormat="1">
      <c r="A164" s="1129"/>
    </row>
    <row r="165" spans="1:1" s="224" customFormat="1">
      <c r="A165" s="1129"/>
    </row>
    <row r="166" spans="1:1" s="224" customFormat="1">
      <c r="A166" s="1129"/>
    </row>
    <row r="167" spans="1:1" s="224" customFormat="1">
      <c r="A167" s="1129"/>
    </row>
    <row r="168" spans="1:1" s="224" customFormat="1">
      <c r="A168" s="1129"/>
    </row>
    <row r="169" spans="1:1" s="224" customFormat="1">
      <c r="A169" s="1129"/>
    </row>
    <row r="170" spans="1:1" s="224" customFormat="1">
      <c r="A170" s="1129"/>
    </row>
    <row r="171" spans="1:1" s="224" customFormat="1">
      <c r="A171" s="1129"/>
    </row>
    <row r="172" spans="1:1" s="224" customFormat="1">
      <c r="A172" s="1129"/>
    </row>
    <row r="173" spans="1:1" s="224" customFormat="1">
      <c r="A173" s="1129"/>
    </row>
    <row r="174" spans="1:1" s="224" customFormat="1">
      <c r="A174" s="1129"/>
    </row>
    <row r="175" spans="1:1" s="224" customFormat="1">
      <c r="A175" s="1129"/>
    </row>
    <row r="176" spans="1:1" s="224" customFormat="1">
      <c r="A176" s="1129"/>
    </row>
    <row r="177" spans="1:1" s="224" customFormat="1">
      <c r="A177" s="1129"/>
    </row>
    <row r="178" spans="1:1" s="224" customFormat="1">
      <c r="A178" s="1129"/>
    </row>
    <row r="179" spans="1:1" s="224" customFormat="1">
      <c r="A179" s="1129"/>
    </row>
    <row r="180" spans="1:1" s="224" customFormat="1">
      <c r="A180" s="1129"/>
    </row>
    <row r="181" spans="1:1" s="224" customFormat="1">
      <c r="A181" s="1129"/>
    </row>
    <row r="182" spans="1:1" s="224" customFormat="1">
      <c r="A182" s="1129"/>
    </row>
    <row r="183" spans="1:1" s="224" customFormat="1">
      <c r="A183" s="1129"/>
    </row>
    <row r="184" spans="1:1" s="224" customFormat="1">
      <c r="A184" s="1129"/>
    </row>
    <row r="185" spans="1:1" s="224" customFormat="1">
      <c r="A185" s="1129"/>
    </row>
    <row r="186" spans="1:1" s="224" customFormat="1">
      <c r="A186" s="1129"/>
    </row>
    <row r="187" spans="1:1" s="224" customFormat="1">
      <c r="A187" s="1129"/>
    </row>
    <row r="188" spans="1:1" s="224" customFormat="1">
      <c r="A188" s="1129"/>
    </row>
    <row r="189" spans="1:1" s="224" customFormat="1">
      <c r="A189" s="1129"/>
    </row>
    <row r="190" spans="1:1" s="224" customFormat="1">
      <c r="A190" s="1129"/>
    </row>
    <row r="191" spans="1:1" s="224" customFormat="1">
      <c r="A191" s="1129"/>
    </row>
    <row r="192" spans="1:1" s="224" customFormat="1">
      <c r="A192" s="1129"/>
    </row>
    <row r="193" spans="1:1" s="224" customFormat="1">
      <c r="A193" s="1129"/>
    </row>
    <row r="194" spans="1:1" s="224" customFormat="1">
      <c r="A194" s="1129"/>
    </row>
    <row r="195" spans="1:1" s="224" customFormat="1">
      <c r="A195" s="1129"/>
    </row>
    <row r="196" spans="1:1" s="224" customFormat="1">
      <c r="A196" s="1129"/>
    </row>
    <row r="197" spans="1:1" s="224" customFormat="1">
      <c r="A197" s="1129"/>
    </row>
    <row r="198" spans="1:1" s="224" customFormat="1">
      <c r="A198" s="1129"/>
    </row>
    <row r="199" spans="1:1" s="224" customFormat="1">
      <c r="A199" s="1129"/>
    </row>
    <row r="200" spans="1:1" s="224" customFormat="1">
      <c r="A200" s="1129"/>
    </row>
    <row r="201" spans="1:1" s="224" customFormat="1">
      <c r="A201" s="1129"/>
    </row>
    <row r="202" spans="1:1" s="224" customFormat="1">
      <c r="A202" s="1129"/>
    </row>
    <row r="203" spans="1:1" s="224" customFormat="1">
      <c r="A203" s="1129"/>
    </row>
    <row r="204" spans="1:1" s="224" customFormat="1">
      <c r="A204" s="1129"/>
    </row>
    <row r="205" spans="1:1" s="224" customFormat="1">
      <c r="A205" s="1129"/>
    </row>
    <row r="206" spans="1:1" s="224" customFormat="1">
      <c r="A206" s="1129"/>
    </row>
    <row r="207" spans="1:1" s="224" customFormat="1">
      <c r="A207" s="1129"/>
    </row>
    <row r="208" spans="1:1" s="224" customFormat="1">
      <c r="A208" s="1129"/>
    </row>
    <row r="209" spans="1:1" s="224" customFormat="1">
      <c r="A209" s="1129"/>
    </row>
    <row r="210" spans="1:1" s="224" customFormat="1">
      <c r="A210" s="1129"/>
    </row>
    <row r="211" spans="1:1" s="224" customFormat="1">
      <c r="A211" s="1129"/>
    </row>
    <row r="212" spans="1:1" s="224" customFormat="1">
      <c r="A212" s="1129"/>
    </row>
    <row r="213" spans="1:1" s="224" customFormat="1">
      <c r="A213" s="1129"/>
    </row>
    <row r="214" spans="1:1" s="224" customFormat="1">
      <c r="A214" s="1129"/>
    </row>
    <row r="215" spans="1:1" s="224" customFormat="1">
      <c r="A215" s="1129"/>
    </row>
    <row r="216" spans="1:1" s="224" customFormat="1">
      <c r="A216" s="1129"/>
    </row>
    <row r="217" spans="1:1" s="224" customFormat="1">
      <c r="A217" s="1129"/>
    </row>
    <row r="218" spans="1:1" s="224" customFormat="1">
      <c r="A218" s="1129"/>
    </row>
    <row r="219" spans="1:1" s="224" customFormat="1">
      <c r="A219" s="1129"/>
    </row>
    <row r="220" spans="1:1" s="224" customFormat="1">
      <c r="A220" s="1129"/>
    </row>
    <row r="221" spans="1:1" s="224" customFormat="1">
      <c r="A221" s="1129"/>
    </row>
    <row r="222" spans="1:1" s="224" customFormat="1">
      <c r="A222" s="1129"/>
    </row>
    <row r="223" spans="1:1" s="224" customFormat="1">
      <c r="A223" s="1129"/>
    </row>
    <row r="224" spans="1:1" s="224" customFormat="1">
      <c r="A224" s="1129"/>
    </row>
    <row r="225" spans="1:1" s="224" customFormat="1">
      <c r="A225" s="1129"/>
    </row>
    <row r="226" spans="1:1" s="224" customFormat="1">
      <c r="A226" s="1129"/>
    </row>
    <row r="227" spans="1:1" s="224" customFormat="1">
      <c r="A227" s="1129"/>
    </row>
    <row r="228" spans="1:1" s="224" customFormat="1">
      <c r="A228" s="1129"/>
    </row>
    <row r="229" spans="1:1" s="224" customFormat="1">
      <c r="A229" s="1129"/>
    </row>
    <row r="230" spans="1:1" s="224" customFormat="1">
      <c r="A230" s="1129"/>
    </row>
    <row r="231" spans="1:1" s="224" customFormat="1">
      <c r="A231" s="1129"/>
    </row>
    <row r="232" spans="1:1" s="224" customFormat="1">
      <c r="A232" s="1129"/>
    </row>
    <row r="233" spans="1:1" s="224" customFormat="1">
      <c r="A233" s="1129"/>
    </row>
    <row r="234" spans="1:1" s="224" customFormat="1">
      <c r="A234" s="1129"/>
    </row>
    <row r="235" spans="1:1" s="224" customFormat="1">
      <c r="A235" s="1129"/>
    </row>
    <row r="236" spans="1:1" s="224" customFormat="1">
      <c r="A236" s="1129"/>
    </row>
    <row r="237" spans="1:1" s="224" customFormat="1">
      <c r="A237" s="1129"/>
    </row>
    <row r="238" spans="1:1" s="224" customFormat="1">
      <c r="A238" s="1129"/>
    </row>
    <row r="239" spans="1:1" s="224" customFormat="1">
      <c r="A239" s="1129"/>
    </row>
    <row r="240" spans="1:1" s="224" customFormat="1">
      <c r="A240" s="1129"/>
    </row>
    <row r="241" spans="1:1" s="224" customFormat="1">
      <c r="A241" s="1129"/>
    </row>
    <row r="242" spans="1:1" s="224" customFormat="1">
      <c r="A242" s="1129"/>
    </row>
    <row r="243" spans="1:1" s="224" customFormat="1">
      <c r="A243" s="1129"/>
    </row>
    <row r="244" spans="1:1" s="224" customFormat="1">
      <c r="A244" s="1129"/>
    </row>
    <row r="245" spans="1:1" s="224" customFormat="1">
      <c r="A245" s="1129"/>
    </row>
    <row r="246" spans="1:1" s="224" customFormat="1">
      <c r="A246" s="1129"/>
    </row>
    <row r="247" spans="1:1" s="224" customFormat="1">
      <c r="A247" s="1129"/>
    </row>
    <row r="248" spans="1:1" s="224" customFormat="1">
      <c r="A248" s="1129"/>
    </row>
    <row r="249" spans="1:1" s="224" customFormat="1">
      <c r="A249" s="1129"/>
    </row>
    <row r="250" spans="1:1" s="224" customFormat="1">
      <c r="A250" s="1129"/>
    </row>
    <row r="251" spans="1:1" s="224" customFormat="1">
      <c r="A251" s="1129"/>
    </row>
    <row r="252" spans="1:1" s="224" customFormat="1">
      <c r="A252" s="1129"/>
    </row>
    <row r="253" spans="1:1" s="224" customFormat="1">
      <c r="A253" s="1129"/>
    </row>
    <row r="254" spans="1:1" s="224" customFormat="1">
      <c r="A254" s="1129"/>
    </row>
    <row r="255" spans="1:1" s="224" customFormat="1">
      <c r="A255" s="1129"/>
    </row>
    <row r="256" spans="1:1" s="224" customFormat="1">
      <c r="A256" s="1129"/>
    </row>
    <row r="257" spans="1:1" s="224" customFormat="1">
      <c r="A257" s="1129"/>
    </row>
    <row r="258" spans="1:1" s="224" customFormat="1">
      <c r="A258" s="1129"/>
    </row>
    <row r="259" spans="1:1" s="224" customFormat="1">
      <c r="A259" s="1129"/>
    </row>
    <row r="260" spans="1:1" s="224" customFormat="1">
      <c r="A260" s="1129"/>
    </row>
    <row r="261" spans="1:1" s="224" customFormat="1">
      <c r="A261" s="1129"/>
    </row>
    <row r="262" spans="1:1" s="224" customFormat="1">
      <c r="A262" s="1129"/>
    </row>
    <row r="263" spans="1:1" s="224" customFormat="1">
      <c r="A263" s="1129"/>
    </row>
    <row r="264" spans="1:1" s="224" customFormat="1">
      <c r="A264" s="1129"/>
    </row>
    <row r="265" spans="1:1" s="224" customFormat="1">
      <c r="A265" s="1129"/>
    </row>
    <row r="266" spans="1:1" s="224" customFormat="1">
      <c r="A266" s="1129"/>
    </row>
    <row r="267" spans="1:1" s="224" customFormat="1">
      <c r="A267" s="1129"/>
    </row>
    <row r="268" spans="1:1" s="224" customFormat="1">
      <c r="A268" s="1129"/>
    </row>
    <row r="269" spans="1:1" s="224" customFormat="1">
      <c r="A269" s="1129"/>
    </row>
    <row r="270" spans="1:1" s="224" customFormat="1">
      <c r="A270" s="1129"/>
    </row>
    <row r="271" spans="1:1" s="224" customFormat="1">
      <c r="A271" s="1129"/>
    </row>
    <row r="272" spans="1:1" s="224" customFormat="1">
      <c r="A272" s="1129"/>
    </row>
    <row r="273" spans="1:1" s="224" customFormat="1">
      <c r="A273" s="1129"/>
    </row>
    <row r="274" spans="1:1" s="224" customFormat="1">
      <c r="A274" s="1129"/>
    </row>
    <row r="275" spans="1:1" s="224" customFormat="1">
      <c r="A275" s="1129"/>
    </row>
    <row r="276" spans="1:1" s="224" customFormat="1">
      <c r="A276" s="1129"/>
    </row>
    <row r="277" spans="1:1" s="224" customFormat="1">
      <c r="A277" s="1129"/>
    </row>
    <row r="278" spans="1:1" s="224" customFormat="1">
      <c r="A278" s="1129"/>
    </row>
    <row r="279" spans="1:1" s="224" customFormat="1">
      <c r="A279" s="1129"/>
    </row>
    <row r="280" spans="1:1" s="224" customFormat="1">
      <c r="A280" s="1129"/>
    </row>
    <row r="281" spans="1:1" s="224" customFormat="1">
      <c r="A281" s="1129"/>
    </row>
    <row r="282" spans="1:1" s="224" customFormat="1">
      <c r="A282" s="1129"/>
    </row>
    <row r="283" spans="1:1" s="224" customFormat="1">
      <c r="A283" s="1129"/>
    </row>
    <row r="284" spans="1:1" s="224" customFormat="1">
      <c r="A284" s="1129"/>
    </row>
    <row r="285" spans="1:1" s="224" customFormat="1">
      <c r="A285" s="1129"/>
    </row>
    <row r="286" spans="1:1" s="224" customFormat="1">
      <c r="A286" s="1129"/>
    </row>
    <row r="287" spans="1:1" s="224" customFormat="1">
      <c r="A287" s="1129"/>
    </row>
    <row r="288" spans="1:1" s="224" customFormat="1">
      <c r="A288" s="1129"/>
    </row>
    <row r="289" spans="1:1" s="224" customFormat="1">
      <c r="A289" s="1129"/>
    </row>
    <row r="290" spans="1:1" s="224" customFormat="1">
      <c r="A290" s="1129"/>
    </row>
    <row r="291" spans="1:1" s="224" customFormat="1">
      <c r="A291" s="1129"/>
    </row>
    <row r="292" spans="1:1" s="224" customFormat="1">
      <c r="A292" s="1129"/>
    </row>
    <row r="293" spans="1:1" s="224" customFormat="1">
      <c r="A293" s="1129"/>
    </row>
    <row r="294" spans="1:1" s="224" customFormat="1">
      <c r="A294" s="1129"/>
    </row>
    <row r="295" spans="1:1" s="224" customFormat="1">
      <c r="A295" s="1129"/>
    </row>
    <row r="296" spans="1:1" s="224" customFormat="1">
      <c r="A296" s="1129"/>
    </row>
    <row r="297" spans="1:1" s="224" customFormat="1">
      <c r="A297" s="1129"/>
    </row>
    <row r="298" spans="1:1" s="224" customFormat="1">
      <c r="A298" s="1129"/>
    </row>
    <row r="299" spans="1:1" s="224" customFormat="1">
      <c r="A299" s="1129"/>
    </row>
    <row r="300" spans="1:1" s="224" customFormat="1">
      <c r="A300" s="1129"/>
    </row>
    <row r="301" spans="1:1" s="224" customFormat="1">
      <c r="A301" s="1129"/>
    </row>
    <row r="302" spans="1:1" s="224" customFormat="1">
      <c r="A302" s="1129"/>
    </row>
    <row r="303" spans="1:1" s="224" customFormat="1">
      <c r="A303" s="1129"/>
    </row>
    <row r="304" spans="1:1" s="224" customFormat="1">
      <c r="A304" s="1129"/>
    </row>
    <row r="305" spans="1:1" s="224" customFormat="1">
      <c r="A305" s="1129"/>
    </row>
    <row r="306" spans="1:1" s="224" customFormat="1">
      <c r="A306" s="1129"/>
    </row>
    <row r="307" spans="1:1" s="224" customFormat="1">
      <c r="A307" s="1129"/>
    </row>
    <row r="308" spans="1:1" s="224" customFormat="1">
      <c r="A308" s="1129"/>
    </row>
    <row r="309" spans="1:1" s="224" customFormat="1">
      <c r="A309" s="1129"/>
    </row>
    <row r="310" spans="1:1" s="224" customFormat="1">
      <c r="A310" s="1129"/>
    </row>
    <row r="311" spans="1:1" s="224" customFormat="1">
      <c r="A311" s="1129"/>
    </row>
    <row r="312" spans="1:1" s="224" customFormat="1">
      <c r="A312" s="1129"/>
    </row>
    <row r="313" spans="1:1" s="224" customFormat="1">
      <c r="A313" s="1129"/>
    </row>
    <row r="314" spans="1:1" s="224" customFormat="1">
      <c r="A314" s="1129"/>
    </row>
    <row r="315" spans="1:1" s="224" customFormat="1">
      <c r="A315" s="1129"/>
    </row>
    <row r="316" spans="1:1" s="224" customFormat="1">
      <c r="A316" s="1129"/>
    </row>
    <row r="317" spans="1:1" s="224" customFormat="1">
      <c r="A317" s="1129"/>
    </row>
    <row r="318" spans="1:1" s="224" customFormat="1">
      <c r="A318" s="1129"/>
    </row>
    <row r="319" spans="1:1" s="224" customFormat="1">
      <c r="A319" s="1129"/>
    </row>
    <row r="320" spans="1:1" s="224" customFormat="1">
      <c r="A320" s="1129"/>
    </row>
    <row r="321" spans="1:1" s="224" customFormat="1">
      <c r="A321" s="1129"/>
    </row>
    <row r="322" spans="1:1" s="224" customFormat="1">
      <c r="A322" s="1129"/>
    </row>
    <row r="323" spans="1:1" s="224" customFormat="1">
      <c r="A323" s="1129"/>
    </row>
    <row r="324" spans="1:1" s="224" customFormat="1">
      <c r="A324" s="1129"/>
    </row>
    <row r="325" spans="1:1" s="224" customFormat="1">
      <c r="A325" s="1129"/>
    </row>
    <row r="326" spans="1:1" s="224" customFormat="1">
      <c r="A326" s="1129"/>
    </row>
    <row r="327" spans="1:1" s="224" customFormat="1">
      <c r="A327" s="1129"/>
    </row>
    <row r="328" spans="1:1" s="224" customFormat="1">
      <c r="A328" s="1129"/>
    </row>
    <row r="329" spans="1:1" s="224" customFormat="1">
      <c r="A329" s="1129"/>
    </row>
    <row r="330" spans="1:1" s="224" customFormat="1">
      <c r="A330" s="1129"/>
    </row>
    <row r="331" spans="1:1" s="224" customFormat="1">
      <c r="A331" s="1129"/>
    </row>
    <row r="332" spans="1:1" s="224" customFormat="1">
      <c r="A332" s="1129"/>
    </row>
    <row r="333" spans="1:1" s="224" customFormat="1">
      <c r="A333" s="1129"/>
    </row>
    <row r="334" spans="1:1" s="224" customFormat="1">
      <c r="A334" s="1129"/>
    </row>
    <row r="335" spans="1:1" s="224" customFormat="1">
      <c r="A335" s="1129"/>
    </row>
    <row r="336" spans="1:1" s="224" customFormat="1">
      <c r="A336" s="1129"/>
    </row>
    <row r="337" spans="1:1" s="224" customFormat="1">
      <c r="A337" s="1129"/>
    </row>
    <row r="338" spans="1:1" s="224" customFormat="1">
      <c r="A338" s="1129"/>
    </row>
    <row r="339" spans="1:1" s="224" customFormat="1">
      <c r="A339" s="1129"/>
    </row>
    <row r="340" spans="1:1" s="224" customFormat="1">
      <c r="A340" s="1129"/>
    </row>
    <row r="341" spans="1:1" s="224" customFormat="1">
      <c r="A341" s="1129"/>
    </row>
    <row r="342" spans="1:1" s="224" customFormat="1">
      <c r="A342" s="1129"/>
    </row>
    <row r="343" spans="1:1" s="224" customFormat="1">
      <c r="A343" s="1129"/>
    </row>
    <row r="344" spans="1:1" s="224" customFormat="1">
      <c r="A344" s="1129"/>
    </row>
    <row r="345" spans="1:1" s="224" customFormat="1">
      <c r="A345" s="1129"/>
    </row>
    <row r="346" spans="1:1" s="224" customFormat="1">
      <c r="A346" s="1129"/>
    </row>
    <row r="347" spans="1:1" s="224" customFormat="1">
      <c r="A347" s="1129"/>
    </row>
    <row r="348" spans="1:1" s="224" customFormat="1">
      <c r="A348" s="1129"/>
    </row>
    <row r="349" spans="1:1" s="224" customFormat="1">
      <c r="A349" s="1129"/>
    </row>
    <row r="350" spans="1:1" s="224" customFormat="1">
      <c r="A350" s="1129"/>
    </row>
    <row r="351" spans="1:1" s="224" customFormat="1">
      <c r="A351" s="1129"/>
    </row>
    <row r="352" spans="1:1" s="224" customFormat="1">
      <c r="A352" s="1129"/>
    </row>
    <row r="353" spans="1:1" s="224" customFormat="1">
      <c r="A353" s="1129"/>
    </row>
    <row r="354" spans="1:1" s="224" customFormat="1">
      <c r="A354" s="1129"/>
    </row>
    <row r="355" spans="1:1" s="224" customFormat="1">
      <c r="A355" s="1129"/>
    </row>
    <row r="356" spans="1:1" s="224" customFormat="1">
      <c r="A356" s="1129"/>
    </row>
    <row r="357" spans="1:1" s="224" customFormat="1">
      <c r="A357" s="1129"/>
    </row>
    <row r="358" spans="1:1" s="224" customFormat="1">
      <c r="A358" s="1129"/>
    </row>
    <row r="359" spans="1:1" s="224" customFormat="1">
      <c r="A359" s="1129"/>
    </row>
    <row r="360" spans="1:1" s="224" customFormat="1">
      <c r="A360" s="1129"/>
    </row>
    <row r="361" spans="1:1" s="224" customFormat="1">
      <c r="A361" s="1129"/>
    </row>
    <row r="362" spans="1:1" s="224" customFormat="1">
      <c r="A362" s="1129"/>
    </row>
    <row r="363" spans="1:1" s="224" customFormat="1">
      <c r="A363" s="1129"/>
    </row>
    <row r="364" spans="1:1" s="224" customFormat="1">
      <c r="A364" s="1129"/>
    </row>
    <row r="365" spans="1:1" s="224" customFormat="1">
      <c r="A365" s="1129"/>
    </row>
    <row r="366" spans="1:1" s="224" customFormat="1">
      <c r="A366" s="1129"/>
    </row>
    <row r="367" spans="1:1" s="224" customFormat="1">
      <c r="A367" s="1129"/>
    </row>
    <row r="368" spans="1:1" s="224" customFormat="1">
      <c r="A368" s="1129"/>
    </row>
    <row r="369" spans="1:1" s="224" customFormat="1">
      <c r="A369" s="1129"/>
    </row>
    <row r="370" spans="1:1" s="224" customFormat="1">
      <c r="A370" s="1129"/>
    </row>
    <row r="371" spans="1:1" s="224" customFormat="1">
      <c r="A371" s="1129"/>
    </row>
    <row r="372" spans="1:1" s="224" customFormat="1">
      <c r="A372" s="1129"/>
    </row>
    <row r="373" spans="1:1" s="224" customFormat="1">
      <c r="A373" s="1129"/>
    </row>
    <row r="374" spans="1:1" s="224" customFormat="1">
      <c r="A374" s="1129"/>
    </row>
    <row r="375" spans="1:1" s="224" customFormat="1">
      <c r="A375" s="1129"/>
    </row>
    <row r="376" spans="1:1" s="224" customFormat="1">
      <c r="A376" s="1129"/>
    </row>
    <row r="377" spans="1:1" s="224" customFormat="1">
      <c r="A377" s="1129"/>
    </row>
    <row r="378" spans="1:1" s="224" customFormat="1">
      <c r="A378" s="1129"/>
    </row>
    <row r="379" spans="1:1" s="224" customFormat="1">
      <c r="A379" s="1129"/>
    </row>
    <row r="380" spans="1:1" s="224" customFormat="1">
      <c r="A380" s="1129"/>
    </row>
    <row r="381" spans="1:1" s="224" customFormat="1">
      <c r="A381" s="1129"/>
    </row>
    <row r="382" spans="1:1" s="224" customFormat="1">
      <c r="A382" s="1129"/>
    </row>
    <row r="383" spans="1:1" s="224" customFormat="1">
      <c r="A383" s="1129"/>
    </row>
    <row r="384" spans="1:1" s="224" customFormat="1">
      <c r="A384" s="1129"/>
    </row>
    <row r="385" spans="1:1" s="224" customFormat="1">
      <c r="A385" s="1129"/>
    </row>
    <row r="386" spans="1:1" s="224" customFormat="1">
      <c r="A386" s="1129"/>
    </row>
    <row r="387" spans="1:1" s="224" customFormat="1">
      <c r="A387" s="1129"/>
    </row>
    <row r="388" spans="1:1" s="224" customFormat="1">
      <c r="A388" s="1129"/>
    </row>
    <row r="389" spans="1:1" s="224" customFormat="1">
      <c r="A389" s="1129"/>
    </row>
    <row r="390" spans="1:1" s="224" customFormat="1">
      <c r="A390" s="1129"/>
    </row>
    <row r="391" spans="1:1" s="224" customFormat="1">
      <c r="A391" s="1129"/>
    </row>
    <row r="392" spans="1:1" s="224" customFormat="1">
      <c r="A392" s="1129"/>
    </row>
    <row r="393" spans="1:1" s="224" customFormat="1">
      <c r="A393" s="1129"/>
    </row>
    <row r="394" spans="1:1" s="224" customFormat="1">
      <c r="A394" s="1129"/>
    </row>
    <row r="395" spans="1:1" s="224" customFormat="1">
      <c r="A395" s="1129"/>
    </row>
    <row r="396" spans="1:1" s="224" customFormat="1">
      <c r="A396" s="1129"/>
    </row>
    <row r="397" spans="1:1" s="224" customFormat="1">
      <c r="A397" s="1129"/>
    </row>
    <row r="398" spans="1:1" s="224" customFormat="1">
      <c r="A398" s="1129"/>
    </row>
    <row r="399" spans="1:1" s="224" customFormat="1">
      <c r="A399" s="1129"/>
    </row>
    <row r="400" spans="1:1" s="224" customFormat="1">
      <c r="A400" s="1129"/>
    </row>
    <row r="401" spans="1:1" s="224" customFormat="1">
      <c r="A401" s="1129"/>
    </row>
    <row r="402" spans="1:1" s="224" customFormat="1">
      <c r="A402" s="1129"/>
    </row>
    <row r="403" spans="1:1" s="224" customFormat="1">
      <c r="A403" s="1129"/>
    </row>
    <row r="404" spans="1:1" s="224" customFormat="1">
      <c r="A404" s="1129"/>
    </row>
    <row r="405" spans="1:1" s="224" customFormat="1">
      <c r="A405" s="1129"/>
    </row>
    <row r="406" spans="1:1" s="224" customFormat="1">
      <c r="A406" s="1129"/>
    </row>
    <row r="407" spans="1:1" s="224" customFormat="1">
      <c r="A407" s="1129"/>
    </row>
    <row r="408" spans="1:1" s="224" customFormat="1">
      <c r="A408" s="1129"/>
    </row>
    <row r="409" spans="1:1" s="224" customFormat="1">
      <c r="A409" s="1129"/>
    </row>
    <row r="410" spans="1:1" s="224" customFormat="1">
      <c r="A410" s="1129"/>
    </row>
    <row r="411" spans="1:1" s="224" customFormat="1">
      <c r="A411" s="1129"/>
    </row>
    <row r="412" spans="1:1" s="224" customFormat="1">
      <c r="A412" s="1129"/>
    </row>
    <row r="413" spans="1:1" s="224" customFormat="1">
      <c r="A413" s="1129"/>
    </row>
    <row r="414" spans="1:1" s="224" customFormat="1">
      <c r="A414" s="1129"/>
    </row>
    <row r="415" spans="1:1" s="224" customFormat="1">
      <c r="A415" s="1129"/>
    </row>
    <row r="416" spans="1:1" s="224" customFormat="1">
      <c r="A416" s="1129"/>
    </row>
    <row r="417" spans="1:1" s="224" customFormat="1">
      <c r="A417" s="1129"/>
    </row>
    <row r="418" spans="1:1" s="224" customFormat="1">
      <c r="A418" s="1129"/>
    </row>
    <row r="419" spans="1:1" s="224" customFormat="1">
      <c r="A419" s="1129"/>
    </row>
    <row r="420" spans="1:1" s="224" customFormat="1">
      <c r="A420" s="1129"/>
    </row>
    <row r="421" spans="1:1" s="224" customFormat="1">
      <c r="A421" s="1129"/>
    </row>
    <row r="422" spans="1:1" s="224" customFormat="1">
      <c r="A422" s="1129"/>
    </row>
    <row r="423" spans="1:1" s="224" customFormat="1">
      <c r="A423" s="1129"/>
    </row>
    <row r="424" spans="1:1" s="224" customFormat="1">
      <c r="A424" s="1129"/>
    </row>
    <row r="425" spans="1:1" s="224" customFormat="1">
      <c r="A425" s="1129"/>
    </row>
    <row r="426" spans="1:1" s="224" customFormat="1">
      <c r="A426" s="1129"/>
    </row>
    <row r="427" spans="1:1" s="224" customFormat="1">
      <c r="A427" s="1129"/>
    </row>
    <row r="428" spans="1:1" s="224" customFormat="1">
      <c r="A428" s="1129"/>
    </row>
    <row r="429" spans="1:1" s="224" customFormat="1">
      <c r="A429" s="1129"/>
    </row>
    <row r="430" spans="1:1" s="224" customFormat="1">
      <c r="A430" s="1129"/>
    </row>
    <row r="431" spans="1:1" s="224" customFormat="1">
      <c r="A431" s="1129"/>
    </row>
    <row r="432" spans="1:1" s="224" customFormat="1">
      <c r="A432" s="1129"/>
    </row>
    <row r="433" spans="1:1" s="224" customFormat="1">
      <c r="A433" s="1129"/>
    </row>
    <row r="434" spans="1:1" s="224" customFormat="1">
      <c r="A434" s="1129"/>
    </row>
    <row r="435" spans="1:1" s="224" customFormat="1">
      <c r="A435" s="1129"/>
    </row>
    <row r="436" spans="1:1" s="224" customFormat="1">
      <c r="A436" s="1129"/>
    </row>
    <row r="437" spans="1:1" s="224" customFormat="1">
      <c r="A437" s="1129"/>
    </row>
    <row r="438" spans="1:1" s="224" customFormat="1">
      <c r="A438" s="1129"/>
    </row>
    <row r="439" spans="1:1" s="224" customFormat="1">
      <c r="A439" s="1129"/>
    </row>
    <row r="440" spans="1:1" s="224" customFormat="1">
      <c r="A440" s="1129"/>
    </row>
    <row r="441" spans="1:1" s="224" customFormat="1">
      <c r="A441" s="1129"/>
    </row>
    <row r="442" spans="1:1" s="224" customFormat="1">
      <c r="A442" s="1129"/>
    </row>
    <row r="443" spans="1:1" s="224" customFormat="1">
      <c r="A443" s="1129"/>
    </row>
    <row r="444" spans="1:1" s="224" customFormat="1">
      <c r="A444" s="1129"/>
    </row>
    <row r="445" spans="1:1" s="224" customFormat="1">
      <c r="A445" s="1129"/>
    </row>
    <row r="446" spans="1:1" s="224" customFormat="1">
      <c r="A446" s="1129"/>
    </row>
    <row r="447" spans="1:1" s="224" customFormat="1">
      <c r="A447" s="1129"/>
    </row>
    <row r="448" spans="1:1" s="224" customFormat="1">
      <c r="A448" s="1129"/>
    </row>
    <row r="449" spans="1:1" s="224" customFormat="1">
      <c r="A449" s="1129"/>
    </row>
    <row r="450" spans="1:1" s="224" customFormat="1">
      <c r="A450" s="1129"/>
    </row>
    <row r="451" spans="1:1" s="224" customFormat="1">
      <c r="A451" s="1129"/>
    </row>
    <row r="452" spans="1:1" s="224" customFormat="1">
      <c r="A452" s="1129"/>
    </row>
    <row r="453" spans="1:1" s="224" customFormat="1">
      <c r="A453" s="1129"/>
    </row>
    <row r="454" spans="1:1" s="224" customFormat="1">
      <c r="A454" s="1129"/>
    </row>
    <row r="455" spans="1:1" s="224" customFormat="1">
      <c r="A455" s="1129"/>
    </row>
    <row r="456" spans="1:1" s="224" customFormat="1">
      <c r="A456" s="1129"/>
    </row>
    <row r="457" spans="1:1" s="224" customFormat="1">
      <c r="A457" s="1129"/>
    </row>
    <row r="458" spans="1:1" s="224" customFormat="1">
      <c r="A458" s="1129"/>
    </row>
    <row r="459" spans="1:1" s="224" customFormat="1">
      <c r="A459" s="1129"/>
    </row>
    <row r="460" spans="1:1" s="224" customFormat="1">
      <c r="A460" s="1129"/>
    </row>
    <row r="461" spans="1:1" s="224" customFormat="1">
      <c r="A461" s="1129"/>
    </row>
    <row r="462" spans="1:1" s="224" customFormat="1">
      <c r="A462" s="1129"/>
    </row>
    <row r="463" spans="1:1" s="224" customFormat="1">
      <c r="A463" s="1129"/>
    </row>
    <row r="464" spans="1:1" s="224" customFormat="1">
      <c r="A464" s="1129"/>
    </row>
    <row r="465" spans="1:1" s="224" customFormat="1">
      <c r="A465" s="1129"/>
    </row>
    <row r="466" spans="1:1" s="224" customFormat="1">
      <c r="A466" s="1129"/>
    </row>
    <row r="467" spans="1:1" s="224" customFormat="1">
      <c r="A467" s="1129"/>
    </row>
    <row r="468" spans="1:1" s="224" customFormat="1">
      <c r="A468" s="1129"/>
    </row>
    <row r="469" spans="1:1" s="224" customFormat="1">
      <c r="A469" s="1129"/>
    </row>
    <row r="470" spans="1:1" s="224" customFormat="1">
      <c r="A470" s="1129"/>
    </row>
    <row r="471" spans="1:1" s="224" customFormat="1">
      <c r="A471" s="1129"/>
    </row>
    <row r="472" spans="1:1" s="224" customFormat="1">
      <c r="A472" s="1129"/>
    </row>
    <row r="473" spans="1:1" s="224" customFormat="1">
      <c r="A473" s="1129"/>
    </row>
    <row r="474" spans="1:1" s="224" customFormat="1">
      <c r="A474" s="1129"/>
    </row>
    <row r="475" spans="1:1" s="224" customFormat="1">
      <c r="A475" s="1129"/>
    </row>
    <row r="476" spans="1:1" s="224" customFormat="1">
      <c r="A476" s="1129"/>
    </row>
    <row r="477" spans="1:1" s="224" customFormat="1">
      <c r="A477" s="1129"/>
    </row>
    <row r="478" spans="1:1" s="224" customFormat="1">
      <c r="A478" s="1129"/>
    </row>
    <row r="479" spans="1:1" s="224" customFormat="1">
      <c r="A479" s="1129"/>
    </row>
    <row r="480" spans="1:1" s="224" customFormat="1">
      <c r="A480" s="1129"/>
    </row>
    <row r="481" spans="1:1" s="224" customFormat="1">
      <c r="A481" s="1129"/>
    </row>
    <row r="482" spans="1:1" s="224" customFormat="1">
      <c r="A482" s="1129"/>
    </row>
    <row r="483" spans="1:1" s="224" customFormat="1">
      <c r="A483" s="1129"/>
    </row>
    <row r="484" spans="1:1" s="224" customFormat="1">
      <c r="A484" s="1129"/>
    </row>
    <row r="485" spans="1:1" s="224" customFormat="1">
      <c r="A485" s="1129"/>
    </row>
    <row r="486" spans="1:1" s="224" customFormat="1">
      <c r="A486" s="1129"/>
    </row>
    <row r="487" spans="1:1" s="224" customFormat="1">
      <c r="A487" s="1129"/>
    </row>
    <row r="488" spans="1:1" s="224" customFormat="1">
      <c r="A488" s="1129"/>
    </row>
    <row r="489" spans="1:1" s="224" customFormat="1">
      <c r="A489" s="1129"/>
    </row>
    <row r="490" spans="1:1" s="224" customFormat="1">
      <c r="A490" s="1129"/>
    </row>
    <row r="491" spans="1:1" s="224" customFormat="1">
      <c r="A491" s="1129"/>
    </row>
    <row r="492" spans="1:1" s="224" customFormat="1">
      <c r="A492" s="1129"/>
    </row>
    <row r="493" spans="1:1" s="224" customFormat="1">
      <c r="A493" s="1129"/>
    </row>
    <row r="494" spans="1:1" s="224" customFormat="1">
      <c r="A494" s="1129"/>
    </row>
    <row r="495" spans="1:1" s="224" customFormat="1">
      <c r="A495" s="1129"/>
    </row>
    <row r="496" spans="1:1" s="224" customFormat="1">
      <c r="A496" s="1129"/>
    </row>
    <row r="497" spans="1:1" s="224" customFormat="1">
      <c r="A497" s="1129"/>
    </row>
    <row r="498" spans="1:1" s="224" customFormat="1">
      <c r="A498" s="1129"/>
    </row>
    <row r="499" spans="1:1" s="224" customFormat="1">
      <c r="A499" s="1129"/>
    </row>
    <row r="500" spans="1:1" s="224" customFormat="1">
      <c r="A500" s="1129"/>
    </row>
    <row r="501" spans="1:1" s="224" customFormat="1">
      <c r="A501" s="1129"/>
    </row>
    <row r="502" spans="1:1" s="224" customFormat="1">
      <c r="A502" s="1129"/>
    </row>
    <row r="503" spans="1:1" s="224" customFormat="1">
      <c r="A503" s="1129"/>
    </row>
    <row r="504" spans="1:1" s="224" customFormat="1">
      <c r="A504" s="1129"/>
    </row>
    <row r="505" spans="1:1" s="224" customFormat="1">
      <c r="A505" s="1129"/>
    </row>
    <row r="506" spans="1:1" s="224" customFormat="1">
      <c r="A506" s="1129"/>
    </row>
    <row r="507" spans="1:1" s="224" customFormat="1">
      <c r="A507" s="1129"/>
    </row>
    <row r="508" spans="1:1" s="224" customFormat="1">
      <c r="A508" s="1129"/>
    </row>
    <row r="509" spans="1:1" s="224" customFormat="1">
      <c r="A509" s="1129"/>
    </row>
    <row r="510" spans="1:1" s="224" customFormat="1">
      <c r="A510" s="1129"/>
    </row>
    <row r="511" spans="1:1" s="224" customFormat="1">
      <c r="A511" s="1129"/>
    </row>
    <row r="512" spans="1:1" s="224" customFormat="1">
      <c r="A512" s="1129"/>
    </row>
    <row r="513" spans="1:1" s="224" customFormat="1">
      <c r="A513" s="1129"/>
    </row>
    <row r="514" spans="1:1" s="224" customFormat="1">
      <c r="A514" s="1129"/>
    </row>
    <row r="515" spans="1:1" s="224" customFormat="1">
      <c r="A515" s="1129"/>
    </row>
    <row r="516" spans="1:1" s="224" customFormat="1">
      <c r="A516" s="1129"/>
    </row>
    <row r="517" spans="1:1" s="224" customFormat="1">
      <c r="A517" s="1129"/>
    </row>
    <row r="518" spans="1:1" s="224" customFormat="1">
      <c r="A518" s="1129"/>
    </row>
    <row r="519" spans="1:1" s="224" customFormat="1">
      <c r="A519" s="1129"/>
    </row>
    <row r="520" spans="1:1" s="224" customFormat="1">
      <c r="A520" s="1129"/>
    </row>
    <row r="521" spans="1:1" s="224" customFormat="1">
      <c r="A521" s="1129"/>
    </row>
    <row r="522" spans="1:1" s="224" customFormat="1">
      <c r="A522" s="1129"/>
    </row>
    <row r="523" spans="1:1" s="224" customFormat="1">
      <c r="A523" s="1129"/>
    </row>
    <row r="524" spans="1:1" s="224" customFormat="1">
      <c r="A524" s="1129"/>
    </row>
    <row r="525" spans="1:1" s="224" customFormat="1">
      <c r="A525" s="1129"/>
    </row>
    <row r="526" spans="1:1" s="224" customFormat="1">
      <c r="A526" s="1129"/>
    </row>
    <row r="527" spans="1:1" s="224" customFormat="1">
      <c r="A527" s="1129"/>
    </row>
    <row r="528" spans="1:1" s="224" customFormat="1">
      <c r="A528" s="1129"/>
    </row>
    <row r="529" spans="1:1" s="224" customFormat="1">
      <c r="A529" s="1129"/>
    </row>
    <row r="530" spans="1:1" s="224" customFormat="1">
      <c r="A530" s="1129"/>
    </row>
    <row r="531" spans="1:1" s="224" customFormat="1">
      <c r="A531" s="1129"/>
    </row>
    <row r="532" spans="1:1" s="224" customFormat="1">
      <c r="A532" s="1129"/>
    </row>
    <row r="533" spans="1:1" s="224" customFormat="1">
      <c r="A533" s="1129"/>
    </row>
    <row r="534" spans="1:1" s="224" customFormat="1">
      <c r="A534" s="1129"/>
    </row>
    <row r="535" spans="1:1" s="224" customFormat="1">
      <c r="A535" s="1129"/>
    </row>
    <row r="536" spans="1:1" s="224" customFormat="1">
      <c r="A536" s="1129"/>
    </row>
    <row r="537" spans="1:1" s="224" customFormat="1">
      <c r="A537" s="1129"/>
    </row>
    <row r="538" spans="1:1" s="224" customFormat="1">
      <c r="A538" s="1129"/>
    </row>
    <row r="539" spans="1:1" s="224" customFormat="1">
      <c r="A539" s="1129"/>
    </row>
    <row r="540" spans="1:1" s="224" customFormat="1">
      <c r="A540" s="1129"/>
    </row>
    <row r="541" spans="1:1" s="224" customFormat="1">
      <c r="A541" s="1129"/>
    </row>
    <row r="542" spans="1:1" s="224" customFormat="1">
      <c r="A542" s="1129"/>
    </row>
    <row r="543" spans="1:1" s="224" customFormat="1">
      <c r="A543" s="1129"/>
    </row>
    <row r="544" spans="1:1" s="224" customFormat="1">
      <c r="A544" s="1129"/>
    </row>
    <row r="545" spans="1:1" s="224" customFormat="1">
      <c r="A545" s="1129"/>
    </row>
    <row r="546" spans="1:1" s="224" customFormat="1">
      <c r="A546" s="1129"/>
    </row>
    <row r="547" spans="1:1" s="224" customFormat="1">
      <c r="A547" s="1129"/>
    </row>
    <row r="548" spans="1:1" s="224" customFormat="1">
      <c r="A548" s="1129"/>
    </row>
    <row r="549" spans="1:1" s="224" customFormat="1">
      <c r="A549" s="1129"/>
    </row>
    <row r="550" spans="1:1" s="224" customFormat="1">
      <c r="A550" s="1129"/>
    </row>
    <row r="551" spans="1:1" s="224" customFormat="1">
      <c r="A551" s="1129"/>
    </row>
    <row r="552" spans="1:1" s="224" customFormat="1">
      <c r="A552" s="1129"/>
    </row>
    <row r="553" spans="1:1" s="224" customFormat="1">
      <c r="A553" s="1129"/>
    </row>
    <row r="554" spans="1:1" s="224" customFormat="1">
      <c r="A554" s="1129"/>
    </row>
    <row r="555" spans="1:1" s="224" customFormat="1">
      <c r="A555" s="1129"/>
    </row>
    <row r="556" spans="1:1" s="224" customFormat="1">
      <c r="A556" s="1129"/>
    </row>
    <row r="557" spans="1:1" s="224" customFormat="1">
      <c r="A557" s="1129"/>
    </row>
    <row r="558" spans="1:1" s="224" customFormat="1">
      <c r="A558" s="1129"/>
    </row>
    <row r="559" spans="1:1" s="224" customFormat="1">
      <c r="A559" s="1129"/>
    </row>
    <row r="560" spans="1:1" s="224" customFormat="1">
      <c r="A560" s="1129"/>
    </row>
    <row r="561" spans="1:1" s="224" customFormat="1">
      <c r="A561" s="1129"/>
    </row>
    <row r="562" spans="1:1" s="224" customFormat="1">
      <c r="A562" s="1129"/>
    </row>
    <row r="563" spans="1:1" s="224" customFormat="1">
      <c r="A563" s="1129"/>
    </row>
    <row r="564" spans="1:1" s="224" customFormat="1">
      <c r="A564" s="1129"/>
    </row>
    <row r="565" spans="1:1" s="224" customFormat="1">
      <c r="A565" s="1129"/>
    </row>
    <row r="566" spans="1:1" s="224" customFormat="1">
      <c r="A566" s="1129"/>
    </row>
    <row r="567" spans="1:1" s="224" customFormat="1">
      <c r="A567" s="1129"/>
    </row>
    <row r="568" spans="1:1" s="224" customFormat="1">
      <c r="A568" s="1129"/>
    </row>
    <row r="569" spans="1:1" s="224" customFormat="1">
      <c r="A569" s="1129"/>
    </row>
    <row r="570" spans="1:1" s="224" customFormat="1">
      <c r="A570" s="1129"/>
    </row>
    <row r="571" spans="1:1" s="224" customFormat="1">
      <c r="A571" s="1129"/>
    </row>
    <row r="572" spans="1:1" s="224" customFormat="1">
      <c r="A572" s="1129"/>
    </row>
    <row r="573" spans="1:1" s="224" customFormat="1">
      <c r="A573" s="1129"/>
    </row>
    <row r="574" spans="1:1" s="224" customFormat="1">
      <c r="A574" s="1129"/>
    </row>
    <row r="575" spans="1:1" s="224" customFormat="1">
      <c r="A575" s="1129"/>
    </row>
    <row r="576" spans="1:1" s="224" customFormat="1">
      <c r="A576" s="1129"/>
    </row>
    <row r="577" spans="1:1" s="224" customFormat="1">
      <c r="A577" s="1129"/>
    </row>
    <row r="578" spans="1:1" s="224" customFormat="1">
      <c r="A578" s="1129"/>
    </row>
    <row r="579" spans="1:1" s="224" customFormat="1">
      <c r="A579" s="1129"/>
    </row>
    <row r="580" spans="1:1" s="224" customFormat="1">
      <c r="A580" s="1129"/>
    </row>
    <row r="581" spans="1:1" s="224" customFormat="1">
      <c r="A581" s="1129"/>
    </row>
    <row r="582" spans="1:1" s="224" customFormat="1">
      <c r="A582" s="1129"/>
    </row>
    <row r="583" spans="1:1" s="224" customFormat="1">
      <c r="A583" s="1129"/>
    </row>
    <row r="584" spans="1:1" s="224" customFormat="1">
      <c r="A584" s="1129"/>
    </row>
    <row r="585" spans="1:1" s="224" customFormat="1">
      <c r="A585" s="1129"/>
    </row>
    <row r="586" spans="1:1" s="224" customFormat="1">
      <c r="A586" s="1129"/>
    </row>
    <row r="587" spans="1:1" s="224" customFormat="1">
      <c r="A587" s="1129"/>
    </row>
    <row r="588" spans="1:1" s="224" customFormat="1">
      <c r="A588" s="1129"/>
    </row>
    <row r="589" spans="1:1" s="224" customFormat="1">
      <c r="A589" s="1129"/>
    </row>
    <row r="590" spans="1:1" s="224" customFormat="1">
      <c r="A590" s="1129"/>
    </row>
    <row r="591" spans="1:1" s="224" customFormat="1">
      <c r="A591" s="1129"/>
    </row>
    <row r="592" spans="1:1" s="224" customFormat="1">
      <c r="A592" s="1129"/>
    </row>
    <row r="593" spans="1:1" s="224" customFormat="1">
      <c r="A593" s="1129"/>
    </row>
    <row r="594" spans="1:1" s="224" customFormat="1">
      <c r="A594" s="1129"/>
    </row>
    <row r="595" spans="1:1" s="224" customFormat="1">
      <c r="A595" s="1129"/>
    </row>
    <row r="596" spans="1:1" s="224" customFormat="1">
      <c r="A596" s="1129"/>
    </row>
    <row r="597" spans="1:1" s="224" customFormat="1">
      <c r="A597" s="1129"/>
    </row>
    <row r="598" spans="1:1" s="224" customFormat="1">
      <c r="A598" s="1129"/>
    </row>
    <row r="599" spans="1:1" s="224" customFormat="1">
      <c r="A599" s="1129"/>
    </row>
    <row r="600" spans="1:1" s="224" customFormat="1">
      <c r="A600" s="1129"/>
    </row>
    <row r="601" spans="1:1" s="224" customFormat="1">
      <c r="A601" s="1129"/>
    </row>
    <row r="602" spans="1:1" s="224" customFormat="1">
      <c r="A602" s="1129"/>
    </row>
    <row r="603" spans="1:1" s="224" customFormat="1">
      <c r="A603" s="1129"/>
    </row>
    <row r="604" spans="1:1" s="224" customFormat="1">
      <c r="A604" s="1129"/>
    </row>
    <row r="605" spans="1:1" s="224" customFormat="1">
      <c r="A605" s="1129"/>
    </row>
    <row r="606" spans="1:1" s="224" customFormat="1">
      <c r="A606" s="1129"/>
    </row>
    <row r="607" spans="1:1" s="224" customFormat="1">
      <c r="A607" s="1129"/>
    </row>
    <row r="608" spans="1:1" s="224" customFormat="1">
      <c r="A608" s="1129"/>
    </row>
    <row r="609" spans="1:1" s="224" customFormat="1">
      <c r="A609" s="1129"/>
    </row>
    <row r="610" spans="1:1" s="224" customFormat="1">
      <c r="A610" s="1129"/>
    </row>
    <row r="611" spans="1:1" s="224" customFormat="1">
      <c r="A611" s="1129"/>
    </row>
    <row r="612" spans="1:1" s="224" customFormat="1">
      <c r="A612" s="1129"/>
    </row>
    <row r="613" spans="1:1" s="224" customFormat="1">
      <c r="A613" s="1129"/>
    </row>
    <row r="614" spans="1:1" s="224" customFormat="1">
      <c r="A614" s="1129"/>
    </row>
    <row r="615" spans="1:1" s="224" customFormat="1">
      <c r="A615" s="1129"/>
    </row>
    <row r="616" spans="1:1" s="224" customFormat="1">
      <c r="A616" s="1129"/>
    </row>
    <row r="617" spans="1:1" s="224" customFormat="1">
      <c r="A617" s="1129"/>
    </row>
    <row r="618" spans="1:1" s="224" customFormat="1">
      <c r="A618" s="1129"/>
    </row>
    <row r="619" spans="1:1" s="224" customFormat="1">
      <c r="A619" s="1129"/>
    </row>
    <row r="620" spans="1:1" s="224" customFormat="1">
      <c r="A620" s="1129"/>
    </row>
    <row r="621" spans="1:1" s="224" customFormat="1">
      <c r="A621" s="1129"/>
    </row>
    <row r="622" spans="1:1" s="224" customFormat="1">
      <c r="A622" s="1129"/>
    </row>
    <row r="623" spans="1:1" s="224" customFormat="1">
      <c r="A623" s="1129"/>
    </row>
    <row r="624" spans="1:1" s="224" customFormat="1">
      <c r="A624" s="1129"/>
    </row>
    <row r="625" spans="1:1" s="224" customFormat="1">
      <c r="A625" s="1129"/>
    </row>
    <row r="626" spans="1:1" s="224" customFormat="1">
      <c r="A626" s="1129"/>
    </row>
    <row r="627" spans="1:1" s="224" customFormat="1">
      <c r="A627" s="1129"/>
    </row>
    <row r="628" spans="1:1" s="224" customFormat="1">
      <c r="A628" s="1129"/>
    </row>
    <row r="629" spans="1:1" s="224" customFormat="1">
      <c r="A629" s="1129"/>
    </row>
    <row r="630" spans="1:1" s="224" customFormat="1">
      <c r="A630" s="1129"/>
    </row>
    <row r="631" spans="1:1" s="224" customFormat="1">
      <c r="A631" s="1129"/>
    </row>
    <row r="632" spans="1:1" s="224" customFormat="1">
      <c r="A632" s="1129"/>
    </row>
    <row r="633" spans="1:1" s="224" customFormat="1">
      <c r="A633" s="1129"/>
    </row>
    <row r="634" spans="1:1" s="224" customFormat="1">
      <c r="A634" s="1129"/>
    </row>
    <row r="635" spans="1:1" s="224" customFormat="1">
      <c r="A635" s="1129"/>
    </row>
    <row r="636" spans="1:1" s="224" customFormat="1">
      <c r="A636" s="1129"/>
    </row>
    <row r="637" spans="1:1" s="224" customFormat="1">
      <c r="A637" s="1129"/>
    </row>
    <row r="638" spans="1:1" s="224" customFormat="1">
      <c r="A638" s="1129"/>
    </row>
    <row r="639" spans="1:1" s="224" customFormat="1">
      <c r="A639" s="1129"/>
    </row>
    <row r="640" spans="1:1" s="224" customFormat="1">
      <c r="A640" s="1129"/>
    </row>
    <row r="641" spans="1:1" s="224" customFormat="1">
      <c r="A641" s="1129"/>
    </row>
    <row r="642" spans="1:1" s="224" customFormat="1">
      <c r="A642" s="1129"/>
    </row>
    <row r="643" spans="1:1" s="224" customFormat="1">
      <c r="A643" s="1129"/>
    </row>
    <row r="644" spans="1:1" s="224" customFormat="1">
      <c r="A644" s="1129"/>
    </row>
    <row r="645" spans="1:1" s="224" customFormat="1">
      <c r="A645" s="1129"/>
    </row>
    <row r="646" spans="1:1" s="224" customFormat="1">
      <c r="A646" s="1129"/>
    </row>
    <row r="647" spans="1:1" s="224" customFormat="1">
      <c r="A647" s="1129"/>
    </row>
    <row r="648" spans="1:1" s="224" customFormat="1">
      <c r="A648" s="1129"/>
    </row>
    <row r="649" spans="1:1" s="224" customFormat="1">
      <c r="A649" s="1129"/>
    </row>
    <row r="650" spans="1:1" s="224" customFormat="1">
      <c r="A650" s="1129"/>
    </row>
    <row r="651" spans="1:1" s="224" customFormat="1">
      <c r="A651" s="1129"/>
    </row>
    <row r="652" spans="1:1" s="224" customFormat="1">
      <c r="A652" s="1129"/>
    </row>
    <row r="653" spans="1:1" s="224" customFormat="1">
      <c r="A653" s="1129"/>
    </row>
    <row r="654" spans="1:1" s="224" customFormat="1">
      <c r="A654" s="1129"/>
    </row>
    <row r="655" spans="1:1" s="224" customFormat="1">
      <c r="A655" s="1129"/>
    </row>
    <row r="656" spans="1:1" s="224" customFormat="1">
      <c r="A656" s="1129"/>
    </row>
    <row r="657" spans="1:1" s="224" customFormat="1">
      <c r="A657" s="1129"/>
    </row>
    <row r="658" spans="1:1" s="224" customFormat="1">
      <c r="A658" s="1129"/>
    </row>
    <row r="659" spans="1:1" s="224" customFormat="1">
      <c r="A659" s="1129"/>
    </row>
    <row r="660" spans="1:1" s="224" customFormat="1">
      <c r="A660" s="1129"/>
    </row>
    <row r="661" spans="1:1" s="224" customFormat="1">
      <c r="A661" s="1129"/>
    </row>
    <row r="662" spans="1:1" s="224" customFormat="1">
      <c r="A662" s="1129"/>
    </row>
    <row r="663" spans="1:1" s="224" customFormat="1">
      <c r="A663" s="1129"/>
    </row>
    <row r="664" spans="1:1" s="224" customFormat="1">
      <c r="A664" s="1129"/>
    </row>
    <row r="665" spans="1:1" s="224" customFormat="1">
      <c r="A665" s="1129"/>
    </row>
    <row r="666" spans="1:1" s="224" customFormat="1">
      <c r="A666" s="1129"/>
    </row>
    <row r="667" spans="1:1" s="224" customFormat="1">
      <c r="A667" s="1129"/>
    </row>
    <row r="668" spans="1:1" s="224" customFormat="1">
      <c r="A668" s="1129"/>
    </row>
    <row r="669" spans="1:1" s="224" customFormat="1">
      <c r="A669" s="1129"/>
    </row>
    <row r="670" spans="1:1" s="224" customFormat="1">
      <c r="A670" s="1129"/>
    </row>
    <row r="671" spans="1:1" s="224" customFormat="1">
      <c r="A671" s="1129"/>
    </row>
    <row r="672" spans="1:1" s="224" customFormat="1">
      <c r="A672" s="1129"/>
    </row>
    <row r="673" spans="1:1" s="224" customFormat="1">
      <c r="A673" s="1129"/>
    </row>
    <row r="674" spans="1:1" s="224" customFormat="1">
      <c r="A674" s="1129"/>
    </row>
    <row r="675" spans="1:1" s="224" customFormat="1">
      <c r="A675" s="1129"/>
    </row>
    <row r="676" spans="1:1" s="224" customFormat="1">
      <c r="A676" s="1129"/>
    </row>
    <row r="677" spans="1:1" s="224" customFormat="1">
      <c r="A677" s="1129"/>
    </row>
    <row r="678" spans="1:1" s="224" customFormat="1">
      <c r="A678" s="1129"/>
    </row>
    <row r="679" spans="1:1" s="224" customFormat="1">
      <c r="A679" s="1129"/>
    </row>
    <row r="680" spans="1:1" s="224" customFormat="1">
      <c r="A680" s="1129"/>
    </row>
    <row r="681" spans="1:1" s="224" customFormat="1">
      <c r="A681" s="1129"/>
    </row>
    <row r="682" spans="1:1" s="224" customFormat="1">
      <c r="A682" s="1129"/>
    </row>
    <row r="683" spans="1:1" s="224" customFormat="1">
      <c r="A683" s="1129"/>
    </row>
    <row r="684" spans="1:1" s="224" customFormat="1">
      <c r="A684" s="1129"/>
    </row>
    <row r="685" spans="1:1" s="224" customFormat="1">
      <c r="A685" s="1129"/>
    </row>
    <row r="686" spans="1:1" s="224" customFormat="1">
      <c r="A686" s="1129"/>
    </row>
    <row r="687" spans="1:1" s="224" customFormat="1">
      <c r="A687" s="1129"/>
    </row>
    <row r="688" spans="1:1" s="224" customFormat="1">
      <c r="A688" s="1129"/>
    </row>
    <row r="689" spans="1:1" s="224" customFormat="1">
      <c r="A689" s="1129"/>
    </row>
    <row r="690" spans="1:1" s="224" customFormat="1">
      <c r="A690" s="1129"/>
    </row>
    <row r="691" spans="1:1" s="224" customFormat="1">
      <c r="A691" s="1129"/>
    </row>
    <row r="692" spans="1:1" s="224" customFormat="1">
      <c r="A692" s="1129"/>
    </row>
    <row r="693" spans="1:1" s="224" customFormat="1">
      <c r="A693" s="1129"/>
    </row>
    <row r="694" spans="1:1" s="224" customFormat="1">
      <c r="A694" s="1129"/>
    </row>
    <row r="695" spans="1:1" s="224" customFormat="1">
      <c r="A695" s="1129"/>
    </row>
    <row r="696" spans="1:1" s="224" customFormat="1">
      <c r="A696" s="1129"/>
    </row>
    <row r="697" spans="1:1" s="224" customFormat="1">
      <c r="A697" s="1129"/>
    </row>
    <row r="698" spans="1:1" s="224" customFormat="1">
      <c r="A698" s="1129"/>
    </row>
    <row r="699" spans="1:1" s="224" customFormat="1">
      <c r="A699" s="1129"/>
    </row>
    <row r="700" spans="1:1" s="224" customFormat="1">
      <c r="A700" s="1129"/>
    </row>
    <row r="701" spans="1:1" s="224" customFormat="1">
      <c r="A701" s="1129"/>
    </row>
    <row r="702" spans="1:1" s="224" customFormat="1">
      <c r="A702" s="1129"/>
    </row>
    <row r="703" spans="1:1" s="224" customFormat="1">
      <c r="A703" s="1129"/>
    </row>
    <row r="704" spans="1:1" s="224" customFormat="1">
      <c r="A704" s="1129"/>
    </row>
    <row r="705" spans="1:1" s="224" customFormat="1">
      <c r="A705" s="1129"/>
    </row>
    <row r="706" spans="1:1" s="224" customFormat="1">
      <c r="A706" s="1129"/>
    </row>
    <row r="707" spans="1:1" s="224" customFormat="1">
      <c r="A707" s="1129"/>
    </row>
    <row r="708" spans="1:1" s="224" customFormat="1">
      <c r="A708" s="1129"/>
    </row>
    <row r="709" spans="1:1" s="224" customFormat="1">
      <c r="A709" s="1129"/>
    </row>
    <row r="710" spans="1:1" s="224" customFormat="1">
      <c r="A710" s="1129"/>
    </row>
    <row r="711" spans="1:1" s="224" customFormat="1">
      <c r="A711" s="1129"/>
    </row>
    <row r="712" spans="1:1" s="224" customFormat="1">
      <c r="A712" s="1129"/>
    </row>
    <row r="713" spans="1:1" s="224" customFormat="1">
      <c r="A713" s="1129"/>
    </row>
    <row r="714" spans="1:1" s="224" customFormat="1">
      <c r="A714" s="1129"/>
    </row>
    <row r="715" spans="1:1" s="224" customFormat="1">
      <c r="A715" s="1129"/>
    </row>
    <row r="716" spans="1:1" s="224" customFormat="1">
      <c r="A716" s="1129"/>
    </row>
    <row r="717" spans="1:1" s="224" customFormat="1">
      <c r="A717" s="1129"/>
    </row>
    <row r="718" spans="1:1" s="224" customFormat="1">
      <c r="A718" s="1129"/>
    </row>
    <row r="719" spans="1:1" s="224" customFormat="1">
      <c r="A719" s="1129"/>
    </row>
    <row r="720" spans="1:1" s="224" customFormat="1">
      <c r="A720" s="1129"/>
    </row>
    <row r="721" spans="1:1" s="224" customFormat="1">
      <c r="A721" s="1129"/>
    </row>
    <row r="722" spans="1:1" s="224" customFormat="1">
      <c r="A722" s="1129"/>
    </row>
    <row r="723" spans="1:1" s="224" customFormat="1">
      <c r="A723" s="1129"/>
    </row>
    <row r="724" spans="1:1" s="224" customFormat="1">
      <c r="A724" s="1129"/>
    </row>
    <row r="725" spans="1:1" s="224" customFormat="1">
      <c r="A725" s="1129"/>
    </row>
    <row r="726" spans="1:1" s="224" customFormat="1">
      <c r="A726" s="1129"/>
    </row>
    <row r="727" spans="1:1" s="224" customFormat="1">
      <c r="A727" s="1129"/>
    </row>
    <row r="728" spans="1:1" s="224" customFormat="1">
      <c r="A728" s="1129"/>
    </row>
    <row r="729" spans="1:1" s="224" customFormat="1">
      <c r="A729" s="1129"/>
    </row>
    <row r="730" spans="1:1" s="224" customFormat="1">
      <c r="A730" s="1129"/>
    </row>
    <row r="731" spans="1:1" s="224" customFormat="1">
      <c r="A731" s="1129"/>
    </row>
    <row r="732" spans="1:1" s="224" customFormat="1">
      <c r="A732" s="1129"/>
    </row>
    <row r="733" spans="1:1" s="224" customFormat="1">
      <c r="A733" s="1129"/>
    </row>
    <row r="734" spans="1:1" s="224" customFormat="1">
      <c r="A734" s="1129"/>
    </row>
    <row r="735" spans="1:1" s="224" customFormat="1">
      <c r="A735" s="1129"/>
    </row>
    <row r="736" spans="1:1" s="224" customFormat="1">
      <c r="A736" s="1129"/>
    </row>
    <row r="737" spans="1:1" s="224" customFormat="1">
      <c r="A737" s="1129"/>
    </row>
    <row r="738" spans="1:1" s="224" customFormat="1">
      <c r="A738" s="1129"/>
    </row>
    <row r="739" spans="1:1" s="224" customFormat="1">
      <c r="A739" s="1129"/>
    </row>
    <row r="740" spans="1:1" s="224" customFormat="1">
      <c r="A740" s="1129"/>
    </row>
    <row r="741" spans="1:1" s="224" customFormat="1">
      <c r="A741" s="1129"/>
    </row>
    <row r="742" spans="1:1" s="224" customFormat="1">
      <c r="A742" s="1129"/>
    </row>
    <row r="743" spans="1:1" s="224" customFormat="1">
      <c r="A743" s="1129"/>
    </row>
    <row r="744" spans="1:1" s="224" customFormat="1">
      <c r="A744" s="1129"/>
    </row>
    <row r="745" spans="1:1" s="224" customFormat="1">
      <c r="A745" s="1129"/>
    </row>
    <row r="746" spans="1:1" s="224" customFormat="1">
      <c r="A746" s="1129"/>
    </row>
    <row r="747" spans="1:1" s="224" customFormat="1">
      <c r="A747" s="1129"/>
    </row>
    <row r="748" spans="1:1" s="224" customFormat="1">
      <c r="A748" s="1129"/>
    </row>
    <row r="749" spans="1:1" s="224" customFormat="1">
      <c r="A749" s="1129"/>
    </row>
    <row r="750" spans="1:1" s="224" customFormat="1">
      <c r="A750" s="1129"/>
    </row>
    <row r="751" spans="1:1" s="224" customFormat="1">
      <c r="A751" s="1129"/>
    </row>
    <row r="752" spans="1:1" s="224" customFormat="1">
      <c r="A752" s="1129"/>
    </row>
    <row r="753" spans="1:1" s="224" customFormat="1">
      <c r="A753" s="1129"/>
    </row>
    <row r="754" spans="1:1" s="224" customFormat="1">
      <c r="A754" s="1129"/>
    </row>
    <row r="755" spans="1:1" s="224" customFormat="1">
      <c r="A755" s="1129"/>
    </row>
    <row r="756" spans="1:1" s="224" customFormat="1">
      <c r="A756" s="1129"/>
    </row>
    <row r="757" spans="1:1" s="224" customFormat="1">
      <c r="A757" s="1129"/>
    </row>
    <row r="758" spans="1:1" s="224" customFormat="1">
      <c r="A758" s="1129"/>
    </row>
    <row r="759" spans="1:1" s="224" customFormat="1">
      <c r="A759" s="1129"/>
    </row>
    <row r="760" spans="1:1" s="224" customFormat="1">
      <c r="A760" s="1129"/>
    </row>
    <row r="761" spans="1:1" s="224" customFormat="1">
      <c r="A761" s="1129"/>
    </row>
    <row r="762" spans="1:1" s="224" customFormat="1">
      <c r="A762" s="1129"/>
    </row>
    <row r="763" spans="1:1" s="224" customFormat="1">
      <c r="A763" s="1129"/>
    </row>
    <row r="764" spans="1:1" s="224" customFormat="1">
      <c r="A764" s="1129"/>
    </row>
    <row r="765" spans="1:1" s="224" customFormat="1">
      <c r="A765" s="1129"/>
    </row>
    <row r="766" spans="1:1" s="224" customFormat="1">
      <c r="A766" s="1129"/>
    </row>
    <row r="767" spans="1:1" s="224" customFormat="1">
      <c r="A767" s="1129"/>
    </row>
    <row r="768" spans="1:1" s="224" customFormat="1">
      <c r="A768" s="1129"/>
    </row>
    <row r="769" spans="1:1" s="224" customFormat="1">
      <c r="A769" s="1129"/>
    </row>
    <row r="770" spans="1:1" s="224" customFormat="1">
      <c r="A770" s="1129"/>
    </row>
    <row r="771" spans="1:1" s="224" customFormat="1">
      <c r="A771" s="1129"/>
    </row>
    <row r="772" spans="1:1" s="224" customFormat="1">
      <c r="A772" s="1129"/>
    </row>
    <row r="773" spans="1:1" s="224" customFormat="1">
      <c r="A773" s="1129"/>
    </row>
    <row r="774" spans="1:1" s="224" customFormat="1">
      <c r="A774" s="1129"/>
    </row>
    <row r="775" spans="1:1" s="224" customFormat="1">
      <c r="A775" s="1129"/>
    </row>
    <row r="776" spans="1:1" s="224" customFormat="1">
      <c r="A776" s="1129"/>
    </row>
    <row r="777" spans="1:1" s="224" customFormat="1">
      <c r="A777" s="1129"/>
    </row>
    <row r="778" spans="1:1" s="224" customFormat="1">
      <c r="A778" s="1129"/>
    </row>
    <row r="779" spans="1:1" s="224" customFormat="1">
      <c r="A779" s="1129"/>
    </row>
    <row r="780" spans="1:1" s="224" customFormat="1">
      <c r="A780" s="1129"/>
    </row>
    <row r="781" spans="1:1" s="224" customFormat="1">
      <c r="A781" s="1129"/>
    </row>
    <row r="782" spans="1:1" s="224" customFormat="1">
      <c r="A782" s="1129"/>
    </row>
    <row r="783" spans="1:1" s="224" customFormat="1">
      <c r="A783" s="1129"/>
    </row>
    <row r="784" spans="1:1" s="224" customFormat="1">
      <c r="A784" s="1129"/>
    </row>
    <row r="785" spans="1:1" s="224" customFormat="1">
      <c r="A785" s="1129"/>
    </row>
    <row r="786" spans="1:1" s="224" customFormat="1">
      <c r="A786" s="1129"/>
    </row>
    <row r="787" spans="1:1" s="224" customFormat="1">
      <c r="A787" s="1129"/>
    </row>
    <row r="788" spans="1:1" s="224" customFormat="1">
      <c r="A788" s="1129"/>
    </row>
    <row r="789" spans="1:1" s="224" customFormat="1">
      <c r="A789" s="1129"/>
    </row>
    <row r="790" spans="1:1" s="224" customFormat="1">
      <c r="A790" s="1129"/>
    </row>
    <row r="791" spans="1:1" s="224" customFormat="1">
      <c r="A791" s="1129"/>
    </row>
    <row r="792" spans="1:1" s="224" customFormat="1">
      <c r="A792" s="1129"/>
    </row>
    <row r="793" spans="1:1" s="224" customFormat="1">
      <c r="A793" s="1129"/>
    </row>
    <row r="794" spans="1:1" s="224" customFormat="1">
      <c r="A794" s="1129"/>
    </row>
    <row r="795" spans="1:1" s="224" customFormat="1">
      <c r="A795" s="1129"/>
    </row>
    <row r="796" spans="1:1" s="224" customFormat="1">
      <c r="A796" s="1129"/>
    </row>
    <row r="797" spans="1:1" s="224" customFormat="1">
      <c r="A797" s="1129"/>
    </row>
    <row r="798" spans="1:1" s="224" customFormat="1">
      <c r="A798" s="1129"/>
    </row>
    <row r="799" spans="1:1" s="224" customFormat="1">
      <c r="A799" s="1129"/>
    </row>
    <row r="800" spans="1:1" s="224" customFormat="1">
      <c r="A800" s="1129"/>
    </row>
    <row r="801" spans="1:1" s="224" customFormat="1">
      <c r="A801" s="1129"/>
    </row>
    <row r="802" spans="1:1" s="224" customFormat="1">
      <c r="A802" s="1129"/>
    </row>
    <row r="803" spans="1:1" s="224" customFormat="1">
      <c r="A803" s="1129"/>
    </row>
    <row r="804" spans="1:1" s="224" customFormat="1">
      <c r="A804" s="1129"/>
    </row>
    <row r="805" spans="1:1" s="224" customFormat="1">
      <c r="A805" s="1129"/>
    </row>
    <row r="806" spans="1:1" s="224" customFormat="1">
      <c r="A806" s="1129"/>
    </row>
    <row r="807" spans="1:1" s="224" customFormat="1">
      <c r="A807" s="1129"/>
    </row>
    <row r="808" spans="1:1" s="224" customFormat="1">
      <c r="A808" s="1129"/>
    </row>
    <row r="809" spans="1:1" s="224" customFormat="1">
      <c r="A809" s="1129"/>
    </row>
    <row r="810" spans="1:1" s="224" customFormat="1">
      <c r="A810" s="1129"/>
    </row>
    <row r="811" spans="1:1" s="224" customFormat="1">
      <c r="A811" s="1129"/>
    </row>
    <row r="812" spans="1:1" s="224" customFormat="1">
      <c r="A812" s="1129"/>
    </row>
    <row r="813" spans="1:1" s="224" customFormat="1">
      <c r="A813" s="1129"/>
    </row>
    <row r="814" spans="1:1" s="224" customFormat="1">
      <c r="A814" s="1129"/>
    </row>
    <row r="815" spans="1:1" s="224" customFormat="1">
      <c r="A815" s="1129"/>
    </row>
    <row r="816" spans="1:1" s="224" customFormat="1">
      <c r="A816" s="1129"/>
    </row>
    <row r="817" spans="1:1" s="224" customFormat="1">
      <c r="A817" s="1129"/>
    </row>
    <row r="818" spans="1:1" s="224" customFormat="1">
      <c r="A818" s="1129"/>
    </row>
    <row r="819" spans="1:1" s="224" customFormat="1">
      <c r="A819" s="1129"/>
    </row>
    <row r="820" spans="1:1" s="224" customFormat="1">
      <c r="A820" s="1129"/>
    </row>
    <row r="821" spans="1:1" s="224" customFormat="1">
      <c r="A821" s="1129"/>
    </row>
    <row r="822" spans="1:1" s="224" customFormat="1">
      <c r="A822" s="1129"/>
    </row>
    <row r="823" spans="1:1" s="224" customFormat="1">
      <c r="A823" s="1129"/>
    </row>
    <row r="824" spans="1:1" s="224" customFormat="1">
      <c r="A824" s="1129"/>
    </row>
    <row r="825" spans="1:1" s="224" customFormat="1">
      <c r="A825" s="1129"/>
    </row>
    <row r="826" spans="1:1" s="224" customFormat="1">
      <c r="A826" s="1129"/>
    </row>
    <row r="827" spans="1:1" s="224" customFormat="1">
      <c r="A827" s="1129"/>
    </row>
    <row r="828" spans="1:1" s="224" customFormat="1">
      <c r="A828" s="1129"/>
    </row>
    <row r="829" spans="1:1" s="224" customFormat="1">
      <c r="A829" s="1129"/>
    </row>
    <row r="830" spans="1:1" s="224" customFormat="1">
      <c r="A830" s="1129"/>
    </row>
    <row r="831" spans="1:1" s="224" customFormat="1">
      <c r="A831" s="1129"/>
    </row>
    <row r="832" spans="1:1" s="224" customFormat="1">
      <c r="A832" s="1129"/>
    </row>
    <row r="833" spans="1:1" s="224" customFormat="1">
      <c r="A833" s="1129"/>
    </row>
    <row r="834" spans="1:1" s="224" customFormat="1">
      <c r="A834" s="1129"/>
    </row>
    <row r="835" spans="1:1" s="224" customFormat="1">
      <c r="A835" s="1129"/>
    </row>
    <row r="836" spans="1:1" s="224" customFormat="1">
      <c r="A836" s="1129"/>
    </row>
    <row r="837" spans="1:1" s="224" customFormat="1">
      <c r="A837" s="1129"/>
    </row>
    <row r="838" spans="1:1" s="224" customFormat="1">
      <c r="A838" s="1129"/>
    </row>
    <row r="839" spans="1:1" s="224" customFormat="1">
      <c r="A839" s="1129"/>
    </row>
    <row r="840" spans="1:1" s="224" customFormat="1">
      <c r="A840" s="1129"/>
    </row>
    <row r="841" spans="1:1" s="224" customFormat="1">
      <c r="A841" s="1129"/>
    </row>
    <row r="842" spans="1:1" s="224" customFormat="1">
      <c r="A842" s="1129"/>
    </row>
    <row r="843" spans="1:1" s="224" customFormat="1">
      <c r="A843" s="1129"/>
    </row>
    <row r="844" spans="1:1" s="224" customFormat="1">
      <c r="A844" s="1129"/>
    </row>
    <row r="845" spans="1:1" s="224" customFormat="1">
      <c r="A845" s="1129"/>
    </row>
    <row r="846" spans="1:1" s="224" customFormat="1">
      <c r="A846" s="1129"/>
    </row>
    <row r="847" spans="1:1" s="224" customFormat="1">
      <c r="A847" s="1129"/>
    </row>
    <row r="848" spans="1:1" s="224" customFormat="1">
      <c r="A848" s="1129"/>
    </row>
    <row r="849" spans="1:1" s="224" customFormat="1">
      <c r="A849" s="1129"/>
    </row>
    <row r="850" spans="1:1" s="224" customFormat="1">
      <c r="A850" s="1129"/>
    </row>
    <row r="851" spans="1:1" s="224" customFormat="1">
      <c r="A851" s="1129"/>
    </row>
    <row r="852" spans="1:1" s="224" customFormat="1">
      <c r="A852" s="1129"/>
    </row>
    <row r="853" spans="1:1" s="224" customFormat="1">
      <c r="A853" s="1129"/>
    </row>
    <row r="854" spans="1:1" s="224" customFormat="1">
      <c r="A854" s="1129"/>
    </row>
    <row r="855" spans="1:1" s="224" customFormat="1">
      <c r="A855" s="1129"/>
    </row>
    <row r="856" spans="1:1" s="224" customFormat="1">
      <c r="A856" s="1129"/>
    </row>
    <row r="857" spans="1:1" s="224" customFormat="1">
      <c r="A857" s="1129"/>
    </row>
    <row r="858" spans="1:1" s="224" customFormat="1">
      <c r="A858" s="1129"/>
    </row>
    <row r="859" spans="1:1" s="224" customFormat="1">
      <c r="A859" s="1129"/>
    </row>
    <row r="860" spans="1:1" s="224" customFormat="1">
      <c r="A860" s="1129"/>
    </row>
    <row r="861" spans="1:1" s="224" customFormat="1">
      <c r="A861" s="1129"/>
    </row>
    <row r="862" spans="1:1" s="224" customFormat="1">
      <c r="A862" s="1129"/>
    </row>
    <row r="863" spans="1:1" s="224" customFormat="1">
      <c r="A863" s="1129"/>
    </row>
    <row r="864" spans="1:1" s="224" customFormat="1">
      <c r="A864" s="1129"/>
    </row>
    <row r="865" spans="1:1" s="224" customFormat="1">
      <c r="A865" s="1129"/>
    </row>
    <row r="866" spans="1:1" s="224" customFormat="1">
      <c r="A866" s="1129"/>
    </row>
    <row r="867" spans="1:1" s="224" customFormat="1">
      <c r="A867" s="1129"/>
    </row>
    <row r="868" spans="1:1" s="224" customFormat="1">
      <c r="A868" s="1129"/>
    </row>
    <row r="869" spans="1:1" s="224" customFormat="1">
      <c r="A869" s="1129"/>
    </row>
    <row r="870" spans="1:1" s="224" customFormat="1">
      <c r="A870" s="1129"/>
    </row>
    <row r="871" spans="1:1" s="224" customFormat="1">
      <c r="A871" s="1129"/>
    </row>
    <row r="872" spans="1:1" s="224" customFormat="1">
      <c r="A872" s="1129"/>
    </row>
    <row r="873" spans="1:1" s="224" customFormat="1">
      <c r="A873" s="1129"/>
    </row>
    <row r="874" spans="1:1" s="224" customFormat="1">
      <c r="A874" s="1129"/>
    </row>
    <row r="875" spans="1:1" s="224" customFormat="1">
      <c r="A875" s="1129"/>
    </row>
    <row r="876" spans="1:1" s="224" customFormat="1">
      <c r="A876" s="1129"/>
    </row>
    <row r="877" spans="1:1" s="224" customFormat="1">
      <c r="A877" s="1129"/>
    </row>
    <row r="878" spans="1:1" s="224" customFormat="1">
      <c r="A878" s="1129"/>
    </row>
    <row r="879" spans="1:1" s="224" customFormat="1">
      <c r="A879" s="1129"/>
    </row>
    <row r="880" spans="1:1" s="224" customFormat="1">
      <c r="A880" s="1129"/>
    </row>
    <row r="881" spans="1:1" s="224" customFormat="1">
      <c r="A881" s="1129"/>
    </row>
    <row r="882" spans="1:1" s="224" customFormat="1">
      <c r="A882" s="1129"/>
    </row>
    <row r="883" spans="1:1" s="224" customFormat="1">
      <c r="A883" s="1129"/>
    </row>
    <row r="884" spans="1:1" s="224" customFormat="1">
      <c r="A884" s="1129"/>
    </row>
    <row r="885" spans="1:1" s="224" customFormat="1">
      <c r="A885" s="1129"/>
    </row>
    <row r="886" spans="1:1" s="224" customFormat="1">
      <c r="A886" s="1129"/>
    </row>
    <row r="887" spans="1:1" s="224" customFormat="1">
      <c r="A887" s="1129"/>
    </row>
    <row r="888" spans="1:1" s="224" customFormat="1">
      <c r="A888" s="1129"/>
    </row>
    <row r="889" spans="1:1" s="224" customFormat="1">
      <c r="A889" s="1129"/>
    </row>
    <row r="890" spans="1:1" s="224" customFormat="1">
      <c r="A890" s="1129"/>
    </row>
    <row r="891" spans="1:1" s="224" customFormat="1">
      <c r="A891" s="1129"/>
    </row>
    <row r="892" spans="1:1" s="224" customFormat="1">
      <c r="A892" s="1129"/>
    </row>
    <row r="893" spans="1:1" s="224" customFormat="1">
      <c r="A893" s="1129"/>
    </row>
    <row r="894" spans="1:1" s="224" customFormat="1">
      <c r="A894" s="1129"/>
    </row>
    <row r="895" spans="1:1" s="224" customFormat="1">
      <c r="A895" s="1129"/>
    </row>
    <row r="896" spans="1:1" s="224" customFormat="1">
      <c r="A896" s="1129"/>
    </row>
    <row r="897" spans="1:1" s="224" customFormat="1">
      <c r="A897" s="1129"/>
    </row>
    <row r="898" spans="1:1" s="224" customFormat="1">
      <c r="A898" s="1129"/>
    </row>
    <row r="899" spans="1:1" s="224" customFormat="1">
      <c r="A899" s="1129"/>
    </row>
    <row r="900" spans="1:1" s="224" customFormat="1">
      <c r="A900" s="1129"/>
    </row>
    <row r="901" spans="1:1" s="224" customFormat="1">
      <c r="A901" s="1129"/>
    </row>
    <row r="902" spans="1:1" s="224" customFormat="1">
      <c r="A902" s="1129"/>
    </row>
    <row r="903" spans="1:1" s="224" customFormat="1">
      <c r="A903" s="1129"/>
    </row>
    <row r="904" spans="1:1" s="224" customFormat="1">
      <c r="A904" s="1129"/>
    </row>
    <row r="905" spans="1:1" s="224" customFormat="1">
      <c r="A905" s="1129"/>
    </row>
    <row r="906" spans="1:1" s="224" customFormat="1">
      <c r="A906" s="1129"/>
    </row>
    <row r="907" spans="1:1" s="224" customFormat="1">
      <c r="A907" s="1129"/>
    </row>
    <row r="908" spans="1:1" s="224" customFormat="1">
      <c r="A908" s="1129"/>
    </row>
    <row r="909" spans="1:1" s="224" customFormat="1">
      <c r="A909" s="1129"/>
    </row>
    <row r="910" spans="1:1" s="224" customFormat="1">
      <c r="A910" s="1129"/>
    </row>
    <row r="911" spans="1:1" s="224" customFormat="1">
      <c r="A911" s="1129"/>
    </row>
    <row r="912" spans="1:1" s="224" customFormat="1">
      <c r="A912" s="1129"/>
    </row>
    <row r="913" spans="1:1" s="224" customFormat="1">
      <c r="A913" s="1129"/>
    </row>
    <row r="914" spans="1:1" s="224" customFormat="1">
      <c r="A914" s="1129"/>
    </row>
    <row r="915" spans="1:1" s="224" customFormat="1">
      <c r="A915" s="1129"/>
    </row>
    <row r="916" spans="1:1" s="224" customFormat="1">
      <c r="A916" s="1129"/>
    </row>
    <row r="917" spans="1:1" s="224" customFormat="1">
      <c r="A917" s="1129"/>
    </row>
    <row r="918" spans="1:1" s="224" customFormat="1">
      <c r="A918" s="1129"/>
    </row>
    <row r="919" spans="1:1" s="224" customFormat="1">
      <c r="A919" s="1129"/>
    </row>
    <row r="920" spans="1:1" s="224" customFormat="1">
      <c r="A920" s="1129"/>
    </row>
    <row r="921" spans="1:1" s="224" customFormat="1">
      <c r="A921" s="1129"/>
    </row>
    <row r="922" spans="1:1" s="224" customFormat="1">
      <c r="A922" s="1129"/>
    </row>
    <row r="923" spans="1:1" s="224" customFormat="1">
      <c r="A923" s="1129"/>
    </row>
    <row r="924" spans="1:1" s="224" customFormat="1">
      <c r="A924" s="1129"/>
    </row>
    <row r="925" spans="1:1" s="224" customFormat="1">
      <c r="A925" s="1129"/>
    </row>
    <row r="926" spans="1:1" s="224" customFormat="1">
      <c r="A926" s="1129"/>
    </row>
    <row r="927" spans="1:1" s="224" customFormat="1">
      <c r="A927" s="1129"/>
    </row>
    <row r="928" spans="1:1" s="224" customFormat="1">
      <c r="A928" s="1129"/>
    </row>
    <row r="929" spans="1:1" s="224" customFormat="1">
      <c r="A929" s="1129"/>
    </row>
    <row r="930" spans="1:1" s="224" customFormat="1">
      <c r="A930" s="1129"/>
    </row>
    <row r="931" spans="1:1" s="224" customFormat="1">
      <c r="A931" s="1129"/>
    </row>
    <row r="932" spans="1:1" s="224" customFormat="1">
      <c r="A932" s="1129"/>
    </row>
    <row r="933" spans="1:1" s="224" customFormat="1">
      <c r="A933" s="1129"/>
    </row>
    <row r="934" spans="1:1" s="224" customFormat="1">
      <c r="A934" s="1129"/>
    </row>
    <row r="935" spans="1:1" s="224" customFormat="1">
      <c r="A935" s="1129"/>
    </row>
    <row r="936" spans="1:1" s="224" customFormat="1">
      <c r="A936" s="1129"/>
    </row>
    <row r="937" spans="1:1" s="224" customFormat="1">
      <c r="A937" s="1129"/>
    </row>
    <row r="938" spans="1:1" s="224" customFormat="1">
      <c r="A938" s="1129"/>
    </row>
    <row r="939" spans="1:1" s="224" customFormat="1">
      <c r="A939" s="1129"/>
    </row>
    <row r="940" spans="1:1" s="224" customFormat="1">
      <c r="A940" s="1129"/>
    </row>
    <row r="941" spans="1:1" s="224" customFormat="1">
      <c r="A941" s="1129"/>
    </row>
    <row r="942" spans="1:1" s="224" customFormat="1">
      <c r="A942" s="1129"/>
    </row>
    <row r="943" spans="1:1" s="224" customFormat="1">
      <c r="A943" s="1129"/>
    </row>
    <row r="944" spans="1:1" s="224" customFormat="1">
      <c r="A944" s="1129"/>
    </row>
    <row r="945" spans="1:1" s="224" customFormat="1">
      <c r="A945" s="1129"/>
    </row>
    <row r="946" spans="1:1" s="224" customFormat="1">
      <c r="A946" s="1129"/>
    </row>
    <row r="947" spans="1:1" s="224" customFormat="1">
      <c r="A947" s="1129"/>
    </row>
    <row r="948" spans="1:1" s="224" customFormat="1">
      <c r="A948" s="1129"/>
    </row>
    <row r="949" spans="1:1" s="224" customFormat="1">
      <c r="A949" s="1129"/>
    </row>
    <row r="950" spans="1:1" s="224" customFormat="1">
      <c r="A950" s="1129"/>
    </row>
    <row r="951" spans="1:1" s="224" customFormat="1">
      <c r="A951" s="1129"/>
    </row>
    <row r="952" spans="1:1" s="224" customFormat="1">
      <c r="A952" s="1129"/>
    </row>
    <row r="953" spans="1:1" s="224" customFormat="1">
      <c r="A953" s="1129"/>
    </row>
    <row r="954" spans="1:1" s="224" customFormat="1">
      <c r="A954" s="1129"/>
    </row>
    <row r="955" spans="1:1" s="224" customFormat="1">
      <c r="A955" s="1129"/>
    </row>
    <row r="956" spans="1:1" s="224" customFormat="1">
      <c r="A956" s="1129"/>
    </row>
    <row r="957" spans="1:1" s="224" customFormat="1">
      <c r="A957" s="1129"/>
    </row>
    <row r="958" spans="1:1" s="224" customFormat="1">
      <c r="A958" s="1129"/>
    </row>
    <row r="959" spans="1:1" s="224" customFormat="1">
      <c r="A959" s="1129"/>
    </row>
    <row r="960" spans="1:1" s="224" customFormat="1">
      <c r="A960" s="1129"/>
    </row>
    <row r="961" spans="1:1" s="224" customFormat="1">
      <c r="A961" s="1129"/>
    </row>
    <row r="962" spans="1:1" s="224" customFormat="1">
      <c r="A962" s="1129"/>
    </row>
    <row r="963" spans="1:1" s="224" customFormat="1">
      <c r="A963" s="1129"/>
    </row>
    <row r="964" spans="1:1" s="224" customFormat="1">
      <c r="A964" s="1129"/>
    </row>
    <row r="965" spans="1:1" s="224" customFormat="1">
      <c r="A965" s="1129"/>
    </row>
    <row r="966" spans="1:1" s="224" customFormat="1">
      <c r="A966" s="1129"/>
    </row>
    <row r="967" spans="1:1" s="224" customFormat="1">
      <c r="A967" s="1129"/>
    </row>
    <row r="968" spans="1:1" s="224" customFormat="1">
      <c r="A968" s="1129"/>
    </row>
    <row r="969" spans="1:1" s="224" customFormat="1">
      <c r="A969" s="1129"/>
    </row>
    <row r="970" spans="1:1" s="224" customFormat="1">
      <c r="A970" s="1129"/>
    </row>
    <row r="971" spans="1:1" s="224" customFormat="1">
      <c r="A971" s="1129"/>
    </row>
    <row r="972" spans="1:1" s="224" customFormat="1">
      <c r="A972" s="1129"/>
    </row>
    <row r="973" spans="1:1" s="224" customFormat="1">
      <c r="A973" s="1129"/>
    </row>
    <row r="974" spans="1:1" s="224" customFormat="1">
      <c r="A974" s="1129"/>
    </row>
    <row r="975" spans="1:1" s="224" customFormat="1">
      <c r="A975" s="1129"/>
    </row>
    <row r="976" spans="1:1" s="224" customFormat="1">
      <c r="A976" s="1129"/>
    </row>
    <row r="977" spans="1:1" s="224" customFormat="1">
      <c r="A977" s="1129"/>
    </row>
    <row r="978" spans="1:1" s="224" customFormat="1">
      <c r="A978" s="1129"/>
    </row>
    <row r="979" spans="1:1" s="224" customFormat="1">
      <c r="A979" s="1129"/>
    </row>
    <row r="980" spans="1:1" s="224" customFormat="1">
      <c r="A980" s="1129"/>
    </row>
    <row r="981" spans="1:1" s="224" customFormat="1">
      <c r="A981" s="1129"/>
    </row>
    <row r="982" spans="1:1" s="224" customFormat="1">
      <c r="A982" s="1129"/>
    </row>
    <row r="983" spans="1:1" s="224" customFormat="1">
      <c r="A983" s="1129"/>
    </row>
    <row r="984" spans="1:1" s="224" customFormat="1">
      <c r="A984" s="1129"/>
    </row>
    <row r="985" spans="1:1" s="224" customFormat="1">
      <c r="A985" s="1129"/>
    </row>
    <row r="986" spans="1:1" s="224" customFormat="1">
      <c r="A986" s="1129"/>
    </row>
    <row r="987" spans="1:1" s="224" customFormat="1">
      <c r="A987" s="1129"/>
    </row>
    <row r="988" spans="1:1" s="224" customFormat="1">
      <c r="A988" s="1129"/>
    </row>
    <row r="989" spans="1:1" s="224" customFormat="1">
      <c r="A989" s="1129"/>
    </row>
    <row r="990" spans="1:1" s="224" customFormat="1">
      <c r="A990" s="1129"/>
    </row>
    <row r="991" spans="1:1" s="224" customFormat="1">
      <c r="A991" s="1129"/>
    </row>
    <row r="992" spans="1:1" s="224" customFormat="1">
      <c r="A992" s="1129"/>
    </row>
    <row r="993" spans="1:1" s="224" customFormat="1">
      <c r="A993" s="1129"/>
    </row>
    <row r="994" spans="1:1" s="224" customFormat="1">
      <c r="A994" s="1129"/>
    </row>
    <row r="995" spans="1:1" s="224" customFormat="1">
      <c r="A995" s="1129"/>
    </row>
    <row r="996" spans="1:1" s="224" customFormat="1">
      <c r="A996" s="1129"/>
    </row>
    <row r="997" spans="1:1" s="224" customFormat="1">
      <c r="A997" s="1129"/>
    </row>
    <row r="998" spans="1:1" s="224" customFormat="1">
      <c r="A998" s="1129"/>
    </row>
    <row r="999" spans="1:1" s="224" customFormat="1">
      <c r="A999" s="1129"/>
    </row>
    <row r="1000" spans="1:1" s="224" customFormat="1">
      <c r="A1000" s="1129"/>
    </row>
    <row r="1001" spans="1:1" s="224" customFormat="1">
      <c r="A1001" s="1129"/>
    </row>
    <row r="1002" spans="1:1" s="224" customFormat="1">
      <c r="A1002" s="1129"/>
    </row>
    <row r="1003" spans="1:1" s="224" customFormat="1">
      <c r="A1003" s="1129"/>
    </row>
    <row r="1004" spans="1:1" s="224" customFormat="1">
      <c r="A1004" s="1129"/>
    </row>
    <row r="1005" spans="1:1" s="224" customFormat="1">
      <c r="A1005" s="1129"/>
    </row>
    <row r="1006" spans="1:1" s="224" customFormat="1">
      <c r="A1006" s="1129"/>
    </row>
    <row r="1007" spans="1:1" s="224" customFormat="1">
      <c r="A1007" s="1129"/>
    </row>
    <row r="1008" spans="1:1" s="224" customFormat="1">
      <c r="A1008" s="1129"/>
    </row>
    <row r="1009" spans="1:1" s="224" customFormat="1">
      <c r="A1009" s="1129"/>
    </row>
    <row r="1010" spans="1:1" s="224" customFormat="1">
      <c r="A1010" s="1129"/>
    </row>
    <row r="1011" spans="1:1" s="224" customFormat="1">
      <c r="A1011" s="1129"/>
    </row>
    <row r="1012" spans="1:1" s="224" customFormat="1">
      <c r="A1012" s="1129"/>
    </row>
    <row r="1013" spans="1:1" s="224" customFormat="1">
      <c r="A1013" s="1129"/>
    </row>
    <row r="1014" spans="1:1" s="224" customFormat="1">
      <c r="A1014" s="1129"/>
    </row>
    <row r="1015" spans="1:1" s="224" customFormat="1">
      <c r="A1015" s="1129"/>
    </row>
    <row r="1016" spans="1:1" s="224" customFormat="1">
      <c r="A1016" s="1129"/>
    </row>
    <row r="1017" spans="1:1" s="224" customFormat="1">
      <c r="A1017" s="1129"/>
    </row>
    <row r="1018" spans="1:1" s="224" customFormat="1">
      <c r="A1018" s="1129"/>
    </row>
    <row r="1019" spans="1:1" s="224" customFormat="1">
      <c r="A1019" s="1129"/>
    </row>
    <row r="1020" spans="1:1" s="224" customFormat="1">
      <c r="A1020" s="1129"/>
    </row>
    <row r="1021" spans="1:1" s="224" customFormat="1">
      <c r="A1021" s="1129"/>
    </row>
    <row r="1022" spans="1:1" s="224" customFormat="1">
      <c r="A1022" s="1129"/>
    </row>
    <row r="1023" spans="1:1" s="224" customFormat="1">
      <c r="A1023" s="1129"/>
    </row>
    <row r="1024" spans="1:1" s="224" customFormat="1">
      <c r="A1024" s="1129"/>
    </row>
    <row r="1025" spans="1:1" s="224" customFormat="1">
      <c r="A1025" s="1129"/>
    </row>
    <row r="1026" spans="1:1" s="224" customFormat="1">
      <c r="A1026" s="1129"/>
    </row>
    <row r="1027" spans="1:1" s="224" customFormat="1">
      <c r="A1027" s="1129"/>
    </row>
    <row r="1028" spans="1:1" s="224" customFormat="1">
      <c r="A1028" s="1129"/>
    </row>
    <row r="1029" spans="1:1" s="224" customFormat="1">
      <c r="A1029" s="1129"/>
    </row>
    <row r="1030" spans="1:1" s="224" customFormat="1">
      <c r="A1030" s="1129"/>
    </row>
    <row r="1031" spans="1:1" s="224" customFormat="1">
      <c r="A1031" s="1129"/>
    </row>
    <row r="1032" spans="1:1" s="224" customFormat="1">
      <c r="A1032" s="1129"/>
    </row>
    <row r="1033" spans="1:1" s="224" customFormat="1">
      <c r="A1033" s="1129"/>
    </row>
    <row r="1034" spans="1:1" s="224" customFormat="1">
      <c r="A1034" s="1129"/>
    </row>
    <row r="1035" spans="1:1" s="224" customFormat="1">
      <c r="A1035" s="1129"/>
    </row>
    <row r="1036" spans="1:1" s="224" customFormat="1">
      <c r="A1036" s="1129"/>
    </row>
    <row r="1037" spans="1:1" s="224" customFormat="1">
      <c r="A1037" s="1129"/>
    </row>
    <row r="1038" spans="1:1" s="224" customFormat="1">
      <c r="A1038" s="1129"/>
    </row>
    <row r="1039" spans="1:1" s="224" customFormat="1">
      <c r="A1039" s="1129"/>
    </row>
    <row r="1040" spans="1:1" s="224" customFormat="1">
      <c r="A1040" s="1129"/>
    </row>
    <row r="1041" spans="1:1" s="224" customFormat="1">
      <c r="A1041" s="1129"/>
    </row>
    <row r="1042" spans="1:1" s="224" customFormat="1">
      <c r="A1042" s="1129"/>
    </row>
    <row r="1043" spans="1:1" s="224" customFormat="1">
      <c r="A1043" s="1129"/>
    </row>
    <row r="1044" spans="1:1" s="224" customFormat="1">
      <c r="A1044" s="1129"/>
    </row>
    <row r="1045" spans="1:1" s="224" customFormat="1">
      <c r="A1045" s="1129"/>
    </row>
    <row r="1046" spans="1:1" s="224" customFormat="1">
      <c r="A1046" s="1129"/>
    </row>
    <row r="1047" spans="1:1" s="224" customFormat="1">
      <c r="A1047" s="1129"/>
    </row>
    <row r="1048" spans="1:1" s="224" customFormat="1">
      <c r="A1048" s="1129"/>
    </row>
    <row r="1049" spans="1:1" s="224" customFormat="1">
      <c r="A1049" s="1129"/>
    </row>
    <row r="1050" spans="1:1" s="224" customFormat="1">
      <c r="A1050" s="1129"/>
    </row>
    <row r="1051" spans="1:1" s="224" customFormat="1">
      <c r="A1051" s="1129"/>
    </row>
    <row r="1052" spans="1:1" s="224" customFormat="1">
      <c r="A1052" s="1129"/>
    </row>
    <row r="1053" spans="1:1" s="224" customFormat="1">
      <c r="A1053" s="1129"/>
    </row>
    <row r="1054" spans="1:1" s="224" customFormat="1">
      <c r="A1054" s="1129"/>
    </row>
    <row r="1055" spans="1:1" s="224" customFormat="1">
      <c r="A1055" s="1129"/>
    </row>
    <row r="1056" spans="1:1" s="224" customFormat="1">
      <c r="A1056" s="1129"/>
    </row>
    <row r="1057" spans="1:1" s="224" customFormat="1">
      <c r="A1057" s="1129"/>
    </row>
    <row r="1058" spans="1:1" s="224" customFormat="1">
      <c r="A1058" s="1129"/>
    </row>
    <row r="1059" spans="1:1" s="224" customFormat="1">
      <c r="A1059" s="1129"/>
    </row>
    <row r="1060" spans="1:1" s="224" customFormat="1">
      <c r="A1060" s="1129"/>
    </row>
    <row r="1061" spans="1:1" s="224" customFormat="1">
      <c r="A1061" s="1129"/>
    </row>
    <row r="1062" spans="1:1" s="224" customFormat="1">
      <c r="A1062" s="1129"/>
    </row>
    <row r="1063" spans="1:1" s="224" customFormat="1">
      <c r="A1063" s="1129"/>
    </row>
    <row r="1064" spans="1:1" s="224" customFormat="1">
      <c r="A1064" s="1129"/>
    </row>
    <row r="1065" spans="1:1" s="224" customFormat="1">
      <c r="A1065" s="1129"/>
    </row>
    <row r="1066" spans="1:1" s="224" customFormat="1">
      <c r="A1066" s="1129"/>
    </row>
    <row r="1067" spans="1:1" s="224" customFormat="1">
      <c r="A1067" s="1129"/>
    </row>
    <row r="1068" spans="1:1" s="224" customFormat="1">
      <c r="A1068" s="1129"/>
    </row>
    <row r="1069" spans="1:1" s="224" customFormat="1">
      <c r="A1069" s="1129"/>
    </row>
    <row r="1070" spans="1:1" s="224" customFormat="1">
      <c r="A1070" s="1129"/>
    </row>
    <row r="1071" spans="1:1" s="224" customFormat="1">
      <c r="A1071" s="1129"/>
    </row>
    <row r="1072" spans="1:1" s="224" customFormat="1">
      <c r="A1072" s="1129"/>
    </row>
    <row r="1073" spans="1:1" s="224" customFormat="1">
      <c r="A1073" s="1129"/>
    </row>
    <row r="1074" spans="1:1" s="224" customFormat="1">
      <c r="A1074" s="1129"/>
    </row>
    <row r="1075" spans="1:1" s="224" customFormat="1">
      <c r="A1075" s="1129"/>
    </row>
    <row r="1076" spans="1:1" s="224" customFormat="1">
      <c r="A1076" s="1129"/>
    </row>
    <row r="1077" spans="1:1" s="224" customFormat="1">
      <c r="A1077" s="1129"/>
    </row>
    <row r="1078" spans="1:1" s="224" customFormat="1">
      <c r="A1078" s="1129"/>
    </row>
    <row r="1079" spans="1:1" s="224" customFormat="1">
      <c r="A1079" s="1129"/>
    </row>
    <row r="1080" spans="1:1" s="224" customFormat="1">
      <c r="A1080" s="1129"/>
    </row>
    <row r="1081" spans="1:1" s="224" customFormat="1">
      <c r="A1081" s="1129"/>
    </row>
    <row r="1082" spans="1:1" s="224" customFormat="1">
      <c r="A1082" s="1129"/>
    </row>
    <row r="1083" spans="1:1" s="224" customFormat="1">
      <c r="A1083" s="1129"/>
    </row>
    <row r="1084" spans="1:1" s="224" customFormat="1">
      <c r="A1084" s="1129"/>
    </row>
    <row r="1085" spans="1:1" s="224" customFormat="1">
      <c r="A1085" s="1129"/>
    </row>
    <row r="1086" spans="1:1" s="224" customFormat="1">
      <c r="A1086" s="1129"/>
    </row>
    <row r="1087" spans="1:1" s="224" customFormat="1">
      <c r="A1087" s="1129"/>
    </row>
    <row r="1088" spans="1:1" s="224" customFormat="1">
      <c r="A1088" s="1129"/>
    </row>
    <row r="1089" spans="1:1" s="224" customFormat="1">
      <c r="A1089" s="1129"/>
    </row>
    <row r="1090" spans="1:1" s="224" customFormat="1">
      <c r="A1090" s="1129"/>
    </row>
    <row r="1091" spans="1:1" s="224" customFormat="1">
      <c r="A1091" s="1129"/>
    </row>
    <row r="1092" spans="1:1" s="224" customFormat="1">
      <c r="A1092" s="1129"/>
    </row>
    <row r="1093" spans="1:1" s="224" customFormat="1">
      <c r="A1093" s="1129"/>
    </row>
    <row r="1094" spans="1:1" s="224" customFormat="1">
      <c r="A1094" s="1129"/>
    </row>
    <row r="1095" spans="1:1" s="224" customFormat="1">
      <c r="A1095" s="1129"/>
    </row>
    <row r="1096" spans="1:1" s="224" customFormat="1">
      <c r="A1096" s="1129"/>
    </row>
    <row r="1097" spans="1:1" s="224" customFormat="1">
      <c r="A1097" s="1129"/>
    </row>
    <row r="1098" spans="1:1" s="224" customFormat="1">
      <c r="A1098" s="1129"/>
    </row>
    <row r="1099" spans="1:1" s="224" customFormat="1">
      <c r="A1099" s="1129"/>
    </row>
    <row r="1100" spans="1:1" s="224" customFormat="1">
      <c r="A1100" s="1129"/>
    </row>
    <row r="1101" spans="1:1" s="224" customFormat="1">
      <c r="A1101" s="1129"/>
    </row>
    <row r="1102" spans="1:1" s="224" customFormat="1">
      <c r="A1102" s="1129"/>
    </row>
    <row r="1103" spans="1:1" s="224" customFormat="1">
      <c r="A1103" s="1129"/>
    </row>
    <row r="1104" spans="1:1" s="224" customFormat="1">
      <c r="A1104" s="1129"/>
    </row>
    <row r="1105" spans="1:1" s="224" customFormat="1">
      <c r="A1105" s="1129"/>
    </row>
    <row r="1106" spans="1:1" s="224" customFormat="1">
      <c r="A1106" s="1129"/>
    </row>
    <row r="1107" spans="1:1" s="224" customFormat="1">
      <c r="A1107" s="1129"/>
    </row>
    <row r="1108" spans="1:1" s="224" customFormat="1">
      <c r="A1108" s="1129"/>
    </row>
    <row r="1109" spans="1:1" s="224" customFormat="1">
      <c r="A1109" s="1129"/>
    </row>
    <row r="1110" spans="1:1" s="224" customFormat="1">
      <c r="A1110" s="1129"/>
    </row>
    <row r="1111" spans="1:1" s="224" customFormat="1">
      <c r="A1111" s="1129"/>
    </row>
    <row r="1112" spans="1:1" s="224" customFormat="1">
      <c r="A1112" s="1129"/>
    </row>
    <row r="1113" spans="1:1" s="224" customFormat="1">
      <c r="A1113" s="1129"/>
    </row>
    <row r="1114" spans="1:1" s="224" customFormat="1">
      <c r="A1114" s="1129"/>
    </row>
    <row r="1115" spans="1:1" s="224" customFormat="1">
      <c r="A1115" s="1129"/>
    </row>
    <row r="1116" spans="1:1" s="224" customFormat="1">
      <c r="A1116" s="1129"/>
    </row>
    <row r="1117" spans="1:1" s="224" customFormat="1">
      <c r="A1117" s="1129"/>
    </row>
    <row r="1118" spans="1:1" s="224" customFormat="1">
      <c r="A1118" s="1129"/>
    </row>
    <row r="1119" spans="1:1" s="224" customFormat="1">
      <c r="A1119" s="1129"/>
    </row>
    <row r="1120" spans="1:1" s="224" customFormat="1">
      <c r="A1120" s="1129"/>
    </row>
    <row r="1121" spans="1:1" s="224" customFormat="1">
      <c r="A1121" s="1129"/>
    </row>
    <row r="1122" spans="1:1" s="224" customFormat="1">
      <c r="A1122" s="1129"/>
    </row>
    <row r="1123" spans="1:1" s="224" customFormat="1">
      <c r="A1123" s="1129"/>
    </row>
    <row r="1124" spans="1:1" s="224" customFormat="1">
      <c r="A1124" s="1129"/>
    </row>
    <row r="1125" spans="1:1" s="224" customFormat="1">
      <c r="A1125" s="1129"/>
    </row>
    <row r="1126" spans="1:1" s="224" customFormat="1">
      <c r="A1126" s="1129"/>
    </row>
    <row r="1127" spans="1:1" s="224" customFormat="1">
      <c r="A1127" s="1129"/>
    </row>
    <row r="1128" spans="1:1" s="224" customFormat="1">
      <c r="A1128" s="1129"/>
    </row>
    <row r="1129" spans="1:1" s="224" customFormat="1">
      <c r="A1129" s="1129"/>
    </row>
    <row r="1130" spans="1:1" s="224" customFormat="1">
      <c r="A1130" s="1129"/>
    </row>
    <row r="1131" spans="1:1" s="224" customFormat="1">
      <c r="A1131" s="1129"/>
    </row>
    <row r="1132" spans="1:1" s="224" customFormat="1">
      <c r="A1132" s="1129"/>
    </row>
    <row r="1133" spans="1:1" s="224" customFormat="1">
      <c r="A1133" s="1129"/>
    </row>
    <row r="1134" spans="1:1" s="224" customFormat="1">
      <c r="A1134" s="1129"/>
    </row>
    <row r="1135" spans="1:1" s="224" customFormat="1">
      <c r="A1135" s="1129"/>
    </row>
    <row r="1136" spans="1:1" s="224" customFormat="1">
      <c r="A1136" s="1129"/>
    </row>
    <row r="1137" spans="1:1" s="224" customFormat="1">
      <c r="A1137" s="1129"/>
    </row>
    <row r="1138" spans="1:1" s="224" customFormat="1">
      <c r="A1138" s="1129"/>
    </row>
    <row r="1139" spans="1:1" s="224" customFormat="1">
      <c r="A1139" s="1129"/>
    </row>
    <row r="1140" spans="1:1" s="224" customFormat="1">
      <c r="A1140" s="1129"/>
    </row>
    <row r="1141" spans="1:1" s="224" customFormat="1">
      <c r="A1141" s="1129"/>
    </row>
    <row r="1142" spans="1:1" s="224" customFormat="1">
      <c r="A1142" s="1129"/>
    </row>
    <row r="1143" spans="1:1" s="224" customFormat="1">
      <c r="A1143" s="1129"/>
    </row>
    <row r="1144" spans="1:1" s="224" customFormat="1">
      <c r="A1144" s="1129"/>
    </row>
    <row r="1145" spans="1:1" s="224" customFormat="1">
      <c r="A1145" s="1129"/>
    </row>
    <row r="1146" spans="1:1" s="224" customFormat="1">
      <c r="A1146" s="1129"/>
    </row>
    <row r="1147" spans="1:1" s="224" customFormat="1">
      <c r="A1147" s="1129"/>
    </row>
    <row r="1148" spans="1:1" s="224" customFormat="1">
      <c r="A1148" s="1129"/>
    </row>
    <row r="1149" spans="1:1" s="224" customFormat="1">
      <c r="A1149" s="1129"/>
    </row>
    <row r="1150" spans="1:1" s="224" customFormat="1">
      <c r="A1150" s="1129"/>
    </row>
    <row r="1151" spans="1:1" s="224" customFormat="1">
      <c r="A1151" s="1129"/>
    </row>
    <row r="1152" spans="1:1" s="224" customFormat="1">
      <c r="A1152" s="1129"/>
    </row>
    <row r="1153" spans="1:1" s="224" customFormat="1">
      <c r="A1153" s="1129"/>
    </row>
    <row r="1154" spans="1:1" s="224" customFormat="1">
      <c r="A1154" s="1129"/>
    </row>
    <row r="1155" spans="1:1" s="224" customFormat="1">
      <c r="A1155" s="1129"/>
    </row>
    <row r="1156" spans="1:1" s="224" customFormat="1">
      <c r="A1156" s="1129"/>
    </row>
    <row r="1157" spans="1:1" s="224" customFormat="1">
      <c r="A1157" s="1129"/>
    </row>
    <row r="1158" spans="1:1" s="224" customFormat="1">
      <c r="A1158" s="1129"/>
    </row>
    <row r="1159" spans="1:1" s="224" customFormat="1">
      <c r="A1159" s="1129"/>
    </row>
    <row r="1160" spans="1:1" s="224" customFormat="1">
      <c r="A1160" s="1129"/>
    </row>
    <row r="1161" spans="1:1" s="224" customFormat="1">
      <c r="A1161" s="1129"/>
    </row>
    <row r="1162" spans="1:1" s="224" customFormat="1">
      <c r="A1162" s="1129"/>
    </row>
    <row r="1163" spans="1:1" s="224" customFormat="1">
      <c r="A1163" s="1129"/>
    </row>
    <row r="1164" spans="1:1" s="224" customFormat="1">
      <c r="A1164" s="1129"/>
    </row>
    <row r="1165" spans="1:1" s="224" customFormat="1">
      <c r="A1165" s="1129"/>
    </row>
    <row r="1166" spans="1:1" s="224" customFormat="1">
      <c r="A1166" s="1129"/>
    </row>
    <row r="1167" spans="1:1" s="224" customFormat="1">
      <c r="A1167" s="1129"/>
    </row>
    <row r="1168" spans="1:1" s="224" customFormat="1">
      <c r="A1168" s="1129"/>
    </row>
    <row r="1169" spans="1:1" s="224" customFormat="1">
      <c r="A1169" s="1129"/>
    </row>
    <row r="1170" spans="1:1" s="224" customFormat="1">
      <c r="A1170" s="1129"/>
    </row>
    <row r="1171" spans="1:1" s="224" customFormat="1">
      <c r="A1171" s="1129"/>
    </row>
    <row r="1172" spans="1:1" s="224" customFormat="1">
      <c r="A1172" s="1129"/>
    </row>
    <row r="1173" spans="1:1" s="224" customFormat="1">
      <c r="A1173" s="1129"/>
    </row>
    <row r="1174" spans="1:1" s="224" customFormat="1">
      <c r="A1174" s="1129"/>
    </row>
    <row r="1175" spans="1:1" s="224" customFormat="1">
      <c r="A1175" s="1129"/>
    </row>
    <row r="1176" spans="1:1" s="224" customFormat="1">
      <c r="A1176" s="1129"/>
    </row>
    <row r="1177" spans="1:1" s="224" customFormat="1">
      <c r="A1177" s="1129"/>
    </row>
    <row r="1178" spans="1:1" s="224" customFormat="1">
      <c r="A1178" s="1129"/>
    </row>
    <row r="1179" spans="1:1" s="224" customFormat="1">
      <c r="A1179" s="1129"/>
    </row>
    <row r="1180" spans="1:1" s="224" customFormat="1">
      <c r="A1180" s="1129"/>
    </row>
    <row r="1181" spans="1:1" s="224" customFormat="1">
      <c r="A1181" s="1129"/>
    </row>
    <row r="1182" spans="1:1" s="224" customFormat="1">
      <c r="A1182" s="1129"/>
    </row>
    <row r="1183" spans="1:1" s="224" customFormat="1">
      <c r="A1183" s="1129"/>
    </row>
    <row r="1184" spans="1:1" s="224" customFormat="1">
      <c r="A1184" s="1129"/>
    </row>
    <row r="1185" spans="1:1" s="224" customFormat="1">
      <c r="A1185" s="1129"/>
    </row>
    <row r="1186" spans="1:1" s="224" customFormat="1">
      <c r="A1186" s="1129"/>
    </row>
    <row r="1187" spans="1:1" s="224" customFormat="1">
      <c r="A1187" s="1129"/>
    </row>
    <row r="1188" spans="1:1" s="224" customFormat="1">
      <c r="A1188" s="1129"/>
    </row>
    <row r="1189" spans="1:1" s="224" customFormat="1">
      <c r="A1189" s="1129"/>
    </row>
    <row r="1190" spans="1:1" s="224" customFormat="1">
      <c r="A1190" s="1129"/>
    </row>
    <row r="1191" spans="1:1" s="224" customFormat="1">
      <c r="A1191" s="1129"/>
    </row>
    <row r="1192" spans="1:1" s="224" customFormat="1">
      <c r="A1192" s="1129"/>
    </row>
    <row r="1193" spans="1:1" s="224" customFormat="1">
      <c r="A1193" s="1129"/>
    </row>
    <row r="1194" spans="1:1" s="224" customFormat="1">
      <c r="A1194" s="1129"/>
    </row>
    <row r="1195" spans="1:1" s="224" customFormat="1">
      <c r="A1195" s="1129"/>
    </row>
    <row r="1196" spans="1:1" s="224" customFormat="1">
      <c r="A1196" s="1129"/>
    </row>
    <row r="1197" spans="1:1" s="224" customFormat="1">
      <c r="A1197" s="1129"/>
    </row>
    <row r="1198" spans="1:1" s="224" customFormat="1">
      <c r="A1198" s="1129"/>
    </row>
    <row r="1199" spans="1:1" s="224" customFormat="1">
      <c r="A1199" s="1129"/>
    </row>
    <row r="1200" spans="1:1" s="224" customFormat="1">
      <c r="A1200" s="1129"/>
    </row>
    <row r="1201" spans="1:1" s="224" customFormat="1">
      <c r="A1201" s="1129"/>
    </row>
    <row r="1202" spans="1:1" s="224" customFormat="1">
      <c r="A1202" s="1129"/>
    </row>
    <row r="1203" spans="1:1" s="224" customFormat="1">
      <c r="A1203" s="1129"/>
    </row>
    <row r="1204" spans="1:1" s="224" customFormat="1">
      <c r="A1204" s="1129"/>
    </row>
    <row r="1205" spans="1:1" s="224" customFormat="1">
      <c r="A1205" s="1129"/>
    </row>
  </sheetData>
  <sheetProtection algorithmName="SHA-512" hashValue="WWN0PEzEpJEaDVbM5boLxyHMftNXxYNj7D1SwiLev41dD5trUkuTJLqQXslcQLnFsYHxs27orlaTMagBidsc3w==" saltValue="WWN18oyj0Hth8hjw8AZr7g==" spinCount="100000" sheet="1" objects="1" scenarios="1"/>
  <mergeCells count="14">
    <mergeCell ref="C2:J2"/>
    <mergeCell ref="B5:B10"/>
    <mergeCell ref="B23:M23"/>
    <mergeCell ref="C5:C8"/>
    <mergeCell ref="D5:D8"/>
    <mergeCell ref="E5:E8"/>
    <mergeCell ref="F5:F8"/>
    <mergeCell ref="G5:G8"/>
    <mergeCell ref="H5:H8"/>
    <mergeCell ref="J5:J8"/>
    <mergeCell ref="B11:B12"/>
    <mergeCell ref="B13:B14"/>
    <mergeCell ref="B15:B16"/>
    <mergeCell ref="C3:J3"/>
  </mergeCells>
  <hyperlinks>
    <hyperlink ref="J20" location="Index!A1" display="Return to Index"/>
  </hyperlinks>
  <pageMargins left="0.39370078740157483" right="0.23622047244094491" top="0.74803149606299213" bottom="0.74803149606299213" header="0.31496062992125984" footer="0.31496062992125984"/>
  <pageSetup paperSize="9" scale="99" orientation="landscape"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EK636"/>
  <sheetViews>
    <sheetView workbookViewId="0">
      <selection activeCell="F18" sqref="F18"/>
    </sheetView>
  </sheetViews>
  <sheetFormatPr defaultRowHeight="15"/>
  <cols>
    <col min="1" max="1" width="6.42578125" style="1169" customWidth="1"/>
    <col min="2" max="2" width="1.85546875" bestFit="1" customWidth="1"/>
    <col min="3" max="3" width="29.28515625" customWidth="1"/>
    <col min="4" max="4" width="24" customWidth="1"/>
    <col min="5" max="5" width="16.7109375" customWidth="1"/>
    <col min="6" max="6" width="9.7109375" customWidth="1"/>
    <col min="7" max="7" width="20.7109375" bestFit="1" customWidth="1"/>
    <col min="8" max="8" width="13.5703125" bestFit="1" customWidth="1"/>
    <col min="9" max="9" width="2" style="224" customWidth="1"/>
    <col min="10" max="10" width="15.7109375" bestFit="1" customWidth="1"/>
    <col min="11" max="11" width="5.7109375" style="224" customWidth="1"/>
    <col min="12" max="12" width="0.7109375" style="224" customWidth="1"/>
    <col min="13" max="13" width="15.42578125" style="224" customWidth="1"/>
    <col min="14" max="141" width="8.7109375" style="224"/>
  </cols>
  <sheetData>
    <row r="1" spans="1:19" s="224" customFormat="1">
      <c r="A1" s="1169"/>
    </row>
    <row r="2" spans="1:19" ht="18">
      <c r="A2" s="1129"/>
      <c r="B2" s="1347"/>
      <c r="C2" s="224"/>
      <c r="D2" s="1838" t="s">
        <v>569</v>
      </c>
      <c r="E2" s="1839"/>
      <c r="F2" s="1839"/>
      <c r="G2" s="1839"/>
      <c r="H2" s="1839"/>
      <c r="I2" s="1839"/>
      <c r="J2" s="1840"/>
      <c r="K2" s="1114"/>
      <c r="L2" s="1114"/>
    </row>
    <row r="3" spans="1:19">
      <c r="A3" s="1129"/>
      <c r="B3" s="1114"/>
      <c r="C3" s="1114"/>
      <c r="D3" s="1883"/>
      <c r="E3" s="1884"/>
      <c r="F3" s="1884"/>
      <c r="G3" s="1884"/>
      <c r="H3" s="1884"/>
      <c r="I3" s="1884"/>
      <c r="J3" s="1885"/>
      <c r="K3" s="1114"/>
      <c r="L3" s="1114"/>
    </row>
    <row r="4" spans="1:19" s="224" customFormat="1" ht="15.75" thickBot="1">
      <c r="A4" s="1129"/>
      <c r="B4" s="1115"/>
      <c r="C4" s="1115"/>
      <c r="D4" s="1115"/>
      <c r="E4" s="1115"/>
      <c r="F4" s="1115"/>
      <c r="G4" s="1115"/>
      <c r="H4" s="1114"/>
      <c r="I4" s="1114"/>
      <c r="J4" s="1114"/>
      <c r="K4" s="1114"/>
      <c r="L4" s="1114"/>
    </row>
    <row r="5" spans="1:19">
      <c r="A5" s="1129"/>
      <c r="B5" s="1767" t="s">
        <v>599</v>
      </c>
      <c r="C5" s="1767" t="s">
        <v>260</v>
      </c>
      <c r="D5" s="1767" t="s">
        <v>342</v>
      </c>
      <c r="E5" s="1767" t="s">
        <v>343</v>
      </c>
      <c r="F5" s="1767" t="s">
        <v>262</v>
      </c>
      <c r="G5" s="1767" t="s">
        <v>327</v>
      </c>
      <c r="H5" s="1767" t="s">
        <v>271</v>
      </c>
      <c r="I5" s="1307"/>
      <c r="J5" s="1767" t="s">
        <v>250</v>
      </c>
      <c r="K5" s="1114"/>
    </row>
    <row r="6" spans="1:19">
      <c r="A6" s="1129"/>
      <c r="B6" s="1768"/>
      <c r="C6" s="1768"/>
      <c r="D6" s="1768"/>
      <c r="E6" s="1768"/>
      <c r="F6" s="1768"/>
      <c r="G6" s="1768"/>
      <c r="H6" s="1768"/>
      <c r="I6" s="1307"/>
      <c r="J6" s="1768"/>
      <c r="K6" s="1114"/>
    </row>
    <row r="7" spans="1:19">
      <c r="A7" s="1129"/>
      <c r="B7" s="1768"/>
      <c r="C7" s="1768"/>
      <c r="D7" s="1768"/>
      <c r="E7" s="1768"/>
      <c r="F7" s="1768"/>
      <c r="G7" s="807" t="s">
        <v>600</v>
      </c>
      <c r="H7" s="1768"/>
      <c r="I7" s="1307"/>
      <c r="J7" s="807" t="s">
        <v>600</v>
      </c>
      <c r="K7" s="1114"/>
    </row>
    <row r="8" spans="1:19" ht="15.75" thickBot="1">
      <c r="A8" s="1129"/>
      <c r="B8" s="1768"/>
      <c r="C8" s="1768"/>
      <c r="D8" s="1868"/>
      <c r="E8" s="1868"/>
      <c r="F8" s="1868"/>
      <c r="G8" s="806"/>
      <c r="H8" s="1768"/>
      <c r="I8" s="1307"/>
      <c r="J8" s="806"/>
      <c r="K8" s="1114"/>
      <c r="S8" s="1108"/>
    </row>
    <row r="9" spans="1:19">
      <c r="A9" s="1129"/>
      <c r="B9" s="1768"/>
      <c r="C9" s="1768"/>
      <c r="D9" s="767" t="s">
        <v>344</v>
      </c>
      <c r="E9" s="797">
        <v>2</v>
      </c>
      <c r="F9" s="798">
        <v>3</v>
      </c>
      <c r="G9" s="767">
        <v>4</v>
      </c>
      <c r="H9" s="767">
        <v>5</v>
      </c>
      <c r="I9" s="1115"/>
      <c r="J9" s="767">
        <v>6</v>
      </c>
      <c r="K9" s="1114"/>
    </row>
    <row r="10" spans="1:19" ht="15.75" thickBot="1">
      <c r="A10" s="1129"/>
      <c r="B10" s="1868"/>
      <c r="C10" s="1868"/>
      <c r="D10" s="1331" t="s">
        <v>664</v>
      </c>
      <c r="E10" s="797"/>
      <c r="F10" s="798"/>
      <c r="G10" s="769"/>
      <c r="H10" s="769" t="s">
        <v>345</v>
      </c>
      <c r="I10" s="1115"/>
      <c r="J10" s="769" t="s">
        <v>346</v>
      </c>
      <c r="K10" s="1114"/>
    </row>
    <row r="11" spans="1:19">
      <c r="A11" s="1131"/>
      <c r="B11" s="1332">
        <v>1</v>
      </c>
      <c r="C11" s="1333" t="s">
        <v>347</v>
      </c>
      <c r="D11" s="1312">
        <v>100</v>
      </c>
      <c r="E11" s="1337" t="s">
        <v>348</v>
      </c>
      <c r="F11" s="1337">
        <v>1.5</v>
      </c>
      <c r="G11" s="1316">
        <v>1000</v>
      </c>
      <c r="H11" s="1325">
        <v>900</v>
      </c>
      <c r="I11" s="1308"/>
      <c r="J11" s="1321">
        <f>H11*F11</f>
        <v>1350</v>
      </c>
      <c r="K11" s="1114"/>
    </row>
    <row r="12" spans="1:19">
      <c r="A12" s="1131"/>
      <c r="B12" s="1334"/>
      <c r="C12" s="1335"/>
      <c r="D12" s="1312"/>
      <c r="E12" s="1338" t="s">
        <v>349</v>
      </c>
      <c r="F12" s="1339">
        <v>1</v>
      </c>
      <c r="G12" s="1317"/>
      <c r="H12" s="1326"/>
      <c r="I12" s="1308"/>
      <c r="J12" s="1322"/>
      <c r="K12" s="1114"/>
    </row>
    <row r="13" spans="1:19">
      <c r="A13" s="1131"/>
      <c r="B13" s="1334"/>
      <c r="C13" s="1335"/>
      <c r="D13" s="1312"/>
      <c r="E13" s="1340" t="s">
        <v>350</v>
      </c>
      <c r="F13" s="1339">
        <v>0.5</v>
      </c>
      <c r="G13" s="1317"/>
      <c r="H13" s="1326"/>
      <c r="I13" s="1308"/>
      <c r="J13" s="1322"/>
      <c r="K13" s="1114"/>
    </row>
    <row r="14" spans="1:19" ht="15.75" thickBot="1">
      <c r="A14" s="1131"/>
      <c r="B14" s="1334"/>
      <c r="C14" s="1336"/>
      <c r="D14" s="1312"/>
      <c r="E14" s="1340">
        <f xml:space="preserve"> 50</f>
        <v>50</v>
      </c>
      <c r="F14" s="1341">
        <v>1</v>
      </c>
      <c r="G14" s="1317"/>
      <c r="H14" s="1326"/>
      <c r="I14" s="1308"/>
      <c r="J14" s="1322"/>
      <c r="K14" s="1114"/>
    </row>
    <row r="15" spans="1:19">
      <c r="A15" s="1131"/>
      <c r="B15" s="1887">
        <v>2</v>
      </c>
      <c r="C15" s="1889" t="s">
        <v>351</v>
      </c>
      <c r="D15" s="1312">
        <v>200</v>
      </c>
      <c r="E15" s="1340" t="s">
        <v>352</v>
      </c>
      <c r="F15" s="1342">
        <v>1</v>
      </c>
      <c r="G15" s="1318">
        <v>1000</v>
      </c>
      <c r="H15" s="1325">
        <v>800</v>
      </c>
      <c r="I15" s="1309"/>
      <c r="J15" s="1323">
        <f>H15*F15</f>
        <v>800</v>
      </c>
      <c r="K15" s="1114"/>
    </row>
    <row r="16" spans="1:19">
      <c r="A16" s="1129"/>
      <c r="B16" s="1888"/>
      <c r="C16" s="1890"/>
      <c r="D16" s="1313"/>
      <c r="E16" s="1339"/>
      <c r="F16" s="1342"/>
      <c r="G16" s="1317"/>
      <c r="H16" s="1326"/>
      <c r="I16" s="1308"/>
      <c r="J16" s="1323"/>
      <c r="K16" s="1114"/>
    </row>
    <row r="17" spans="1:17">
      <c r="A17" s="1129"/>
      <c r="B17" s="1346">
        <v>3</v>
      </c>
      <c r="C17" s="1891" t="s">
        <v>353</v>
      </c>
      <c r="D17" s="1314"/>
      <c r="E17" s="1343"/>
      <c r="F17" s="1339">
        <v>1</v>
      </c>
      <c r="G17" s="1319"/>
      <c r="H17" s="1327"/>
      <c r="I17" s="1308"/>
      <c r="J17" s="1323"/>
      <c r="K17" s="1114"/>
    </row>
    <row r="18" spans="1:17" ht="14.25" customHeight="1" thickBot="1">
      <c r="A18" s="1129"/>
      <c r="B18" s="1334"/>
      <c r="C18" s="1892"/>
      <c r="D18" s="1315"/>
      <c r="E18" s="1344" t="s">
        <v>354</v>
      </c>
      <c r="F18" s="1345">
        <v>0.5</v>
      </c>
      <c r="G18" s="1320"/>
      <c r="H18" s="1328"/>
      <c r="I18" s="1308"/>
      <c r="J18" s="1324"/>
      <c r="K18" s="1114"/>
    </row>
    <row r="19" spans="1:17" ht="15" customHeight="1" thickBot="1">
      <c r="A19" s="1129"/>
      <c r="B19" s="1880" t="s">
        <v>355</v>
      </c>
      <c r="C19" s="1881"/>
      <c r="D19" s="1881"/>
      <c r="E19" s="1881"/>
      <c r="F19" s="1882"/>
      <c r="G19" s="799">
        <f>SUM(G11:G18)</f>
        <v>2000</v>
      </c>
      <c r="H19" s="1329">
        <f>SUM(H11:H18)</f>
        <v>1700</v>
      </c>
      <c r="I19" s="1308"/>
      <c r="J19" s="1330">
        <f>SUM(J11:J18)</f>
        <v>2150</v>
      </c>
      <c r="K19" s="1114"/>
    </row>
    <row r="20" spans="1:17" s="224" customFormat="1">
      <c r="A20" s="1129"/>
      <c r="B20" s="1114"/>
      <c r="C20" s="1114"/>
      <c r="D20" s="1114"/>
      <c r="E20" s="1114"/>
      <c r="F20" s="1114"/>
      <c r="G20" s="1114"/>
      <c r="H20" s="1114"/>
      <c r="I20" s="1115"/>
      <c r="J20" s="1115"/>
      <c r="K20" s="1114"/>
      <c r="L20" s="1114"/>
    </row>
    <row r="21" spans="1:17" s="224" customFormat="1">
      <c r="A21" s="1169"/>
      <c r="B21" s="1114"/>
      <c r="C21" s="1886" t="s">
        <v>356</v>
      </c>
      <c r="D21" s="1886"/>
      <c r="E21" s="1886"/>
      <c r="F21" s="1886"/>
      <c r="G21" s="1114"/>
      <c r="H21" s="1114"/>
      <c r="I21" s="1115"/>
      <c r="J21" s="1115"/>
      <c r="K21" s="1114"/>
      <c r="L21" s="1114"/>
    </row>
    <row r="22" spans="1:17" s="224" customFormat="1">
      <c r="A22" s="1169"/>
      <c r="I22" s="1108"/>
      <c r="J22" s="1108"/>
    </row>
    <row r="23" spans="1:17" ht="15.75">
      <c r="I23" s="1108"/>
      <c r="J23" s="852" t="s">
        <v>245</v>
      </c>
    </row>
    <row r="24" spans="1:17" s="224" customFormat="1">
      <c r="A24" s="1169"/>
      <c r="I24" s="1108"/>
      <c r="J24" s="1108"/>
    </row>
    <row r="25" spans="1:17" s="224" customFormat="1">
      <c r="A25" s="1169"/>
    </row>
    <row r="26" spans="1:17" s="224" customFormat="1">
      <c r="A26" s="1169"/>
      <c r="Q26" s="1108"/>
    </row>
    <row r="27" spans="1:17" s="224" customFormat="1">
      <c r="A27" s="1169"/>
    </row>
    <row r="28" spans="1:17" s="224" customFormat="1">
      <c r="A28" s="1169"/>
    </row>
    <row r="29" spans="1:17" s="224" customFormat="1">
      <c r="A29" s="1169"/>
    </row>
    <row r="30" spans="1:17" s="224" customFormat="1">
      <c r="A30" s="1169"/>
    </row>
    <row r="31" spans="1:17" s="224" customFormat="1">
      <c r="A31" s="1169"/>
    </row>
    <row r="32" spans="1:17" s="224" customFormat="1">
      <c r="A32" s="1169"/>
    </row>
    <row r="33" spans="1:1" s="224" customFormat="1">
      <c r="A33" s="1169"/>
    </row>
    <row r="34" spans="1:1" s="224" customFormat="1">
      <c r="A34" s="1169"/>
    </row>
    <row r="35" spans="1:1" s="224" customFormat="1">
      <c r="A35" s="1169"/>
    </row>
    <row r="36" spans="1:1" s="224" customFormat="1">
      <c r="A36" s="1169"/>
    </row>
    <row r="37" spans="1:1" s="224" customFormat="1">
      <c r="A37" s="1169"/>
    </row>
    <row r="38" spans="1:1" s="224" customFormat="1">
      <c r="A38" s="1169"/>
    </row>
    <row r="39" spans="1:1" s="224" customFormat="1">
      <c r="A39" s="1169"/>
    </row>
    <row r="40" spans="1:1" s="224" customFormat="1">
      <c r="A40" s="1169"/>
    </row>
    <row r="41" spans="1:1" s="224" customFormat="1">
      <c r="A41" s="1169"/>
    </row>
    <row r="42" spans="1:1" s="224" customFormat="1">
      <c r="A42" s="1169"/>
    </row>
    <row r="43" spans="1:1" s="224" customFormat="1">
      <c r="A43" s="1169"/>
    </row>
    <row r="44" spans="1:1" s="224" customFormat="1">
      <c r="A44" s="1169"/>
    </row>
    <row r="45" spans="1:1" s="224" customFormat="1">
      <c r="A45" s="1169"/>
    </row>
    <row r="46" spans="1:1" s="224" customFormat="1">
      <c r="A46" s="1169"/>
    </row>
    <row r="47" spans="1:1" s="224" customFormat="1">
      <c r="A47" s="1169"/>
    </row>
    <row r="48" spans="1:1" s="224" customFormat="1">
      <c r="A48" s="1169"/>
    </row>
    <row r="49" spans="1:1" s="224" customFormat="1">
      <c r="A49" s="1169"/>
    </row>
    <row r="50" spans="1:1" s="224" customFormat="1">
      <c r="A50" s="1169"/>
    </row>
    <row r="51" spans="1:1" s="224" customFormat="1">
      <c r="A51" s="1169"/>
    </row>
    <row r="52" spans="1:1" s="224" customFormat="1">
      <c r="A52" s="1169"/>
    </row>
    <row r="53" spans="1:1" s="224" customFormat="1">
      <c r="A53" s="1169"/>
    </row>
    <row r="54" spans="1:1" s="224" customFormat="1">
      <c r="A54" s="1169"/>
    </row>
    <row r="55" spans="1:1" s="224" customFormat="1">
      <c r="A55" s="1169"/>
    </row>
    <row r="56" spans="1:1" s="224" customFormat="1">
      <c r="A56" s="1169"/>
    </row>
    <row r="57" spans="1:1" s="224" customFormat="1">
      <c r="A57" s="1169"/>
    </row>
    <row r="58" spans="1:1" s="224" customFormat="1">
      <c r="A58" s="1169"/>
    </row>
    <row r="59" spans="1:1" s="224" customFormat="1">
      <c r="A59" s="1169"/>
    </row>
    <row r="60" spans="1:1" s="224" customFormat="1">
      <c r="A60" s="1169"/>
    </row>
    <row r="61" spans="1:1" s="224" customFormat="1">
      <c r="A61" s="1169"/>
    </row>
    <row r="62" spans="1:1" s="224" customFormat="1">
      <c r="A62" s="1169"/>
    </row>
    <row r="63" spans="1:1" s="224" customFormat="1">
      <c r="A63" s="1169"/>
    </row>
    <row r="64" spans="1:1" s="224" customFormat="1">
      <c r="A64" s="1169"/>
    </row>
    <row r="65" spans="1:1" s="224" customFormat="1">
      <c r="A65" s="1169"/>
    </row>
    <row r="66" spans="1:1" s="224" customFormat="1">
      <c r="A66" s="1169"/>
    </row>
    <row r="67" spans="1:1" s="224" customFormat="1">
      <c r="A67" s="1169"/>
    </row>
    <row r="68" spans="1:1" s="224" customFormat="1">
      <c r="A68" s="1169"/>
    </row>
    <row r="69" spans="1:1" s="224" customFormat="1">
      <c r="A69" s="1169"/>
    </row>
    <row r="70" spans="1:1" s="224" customFormat="1">
      <c r="A70" s="1169"/>
    </row>
    <row r="71" spans="1:1" s="224" customFormat="1">
      <c r="A71" s="1169"/>
    </row>
    <row r="72" spans="1:1" s="224" customFormat="1">
      <c r="A72" s="1169"/>
    </row>
    <row r="73" spans="1:1" s="224" customFormat="1">
      <c r="A73" s="1169"/>
    </row>
    <row r="74" spans="1:1" s="224" customFormat="1">
      <c r="A74" s="1169"/>
    </row>
    <row r="75" spans="1:1" s="224" customFormat="1">
      <c r="A75" s="1169"/>
    </row>
    <row r="76" spans="1:1" s="224" customFormat="1">
      <c r="A76" s="1169"/>
    </row>
    <row r="77" spans="1:1" s="224" customFormat="1">
      <c r="A77" s="1169"/>
    </row>
    <row r="78" spans="1:1" s="224" customFormat="1">
      <c r="A78" s="1169"/>
    </row>
    <row r="79" spans="1:1" s="224" customFormat="1">
      <c r="A79" s="1169"/>
    </row>
    <row r="80" spans="1:1" s="224" customFormat="1">
      <c r="A80" s="1169"/>
    </row>
    <row r="81" spans="1:1" s="224" customFormat="1">
      <c r="A81" s="1169"/>
    </row>
    <row r="82" spans="1:1" s="224" customFormat="1">
      <c r="A82" s="1169"/>
    </row>
    <row r="83" spans="1:1" s="224" customFormat="1">
      <c r="A83" s="1169"/>
    </row>
    <row r="84" spans="1:1" s="224" customFormat="1">
      <c r="A84" s="1169"/>
    </row>
    <row r="85" spans="1:1" s="224" customFormat="1">
      <c r="A85" s="1169"/>
    </row>
    <row r="86" spans="1:1" s="224" customFormat="1">
      <c r="A86" s="1169"/>
    </row>
    <row r="87" spans="1:1" s="224" customFormat="1">
      <c r="A87" s="1169"/>
    </row>
    <row r="88" spans="1:1" s="224" customFormat="1">
      <c r="A88" s="1169"/>
    </row>
    <row r="89" spans="1:1" s="224" customFormat="1">
      <c r="A89" s="1169"/>
    </row>
    <row r="90" spans="1:1" s="224" customFormat="1">
      <c r="A90" s="1169"/>
    </row>
    <row r="91" spans="1:1" s="224" customFormat="1">
      <c r="A91" s="1169"/>
    </row>
    <row r="92" spans="1:1" s="224" customFormat="1">
      <c r="A92" s="1169"/>
    </row>
    <row r="93" spans="1:1" s="224" customFormat="1">
      <c r="A93" s="1169"/>
    </row>
    <row r="94" spans="1:1" s="224" customFormat="1">
      <c r="A94" s="1169"/>
    </row>
    <row r="95" spans="1:1" s="224" customFormat="1">
      <c r="A95" s="1169"/>
    </row>
    <row r="96" spans="1:1" s="224" customFormat="1">
      <c r="A96" s="1169"/>
    </row>
    <row r="97" spans="1:1" s="224" customFormat="1">
      <c r="A97" s="1169"/>
    </row>
    <row r="98" spans="1:1" s="224" customFormat="1">
      <c r="A98" s="1169"/>
    </row>
    <row r="99" spans="1:1" s="224" customFormat="1">
      <c r="A99" s="1169"/>
    </row>
    <row r="100" spans="1:1" s="224" customFormat="1">
      <c r="A100" s="1169"/>
    </row>
    <row r="101" spans="1:1" s="224" customFormat="1">
      <c r="A101" s="1169"/>
    </row>
    <row r="102" spans="1:1" s="224" customFormat="1">
      <c r="A102" s="1169"/>
    </row>
    <row r="103" spans="1:1" s="224" customFormat="1">
      <c r="A103" s="1169"/>
    </row>
    <row r="104" spans="1:1" s="224" customFormat="1">
      <c r="A104" s="1169"/>
    </row>
    <row r="105" spans="1:1" s="224" customFormat="1">
      <c r="A105" s="1169"/>
    </row>
    <row r="106" spans="1:1" s="224" customFormat="1">
      <c r="A106" s="1169"/>
    </row>
    <row r="107" spans="1:1" s="224" customFormat="1">
      <c r="A107" s="1169"/>
    </row>
    <row r="108" spans="1:1" s="224" customFormat="1">
      <c r="A108" s="1169"/>
    </row>
    <row r="109" spans="1:1" s="224" customFormat="1">
      <c r="A109" s="1169"/>
    </row>
    <row r="110" spans="1:1" s="224" customFormat="1">
      <c r="A110" s="1169"/>
    </row>
    <row r="111" spans="1:1" s="224" customFormat="1">
      <c r="A111" s="1169"/>
    </row>
    <row r="112" spans="1:1" s="224" customFormat="1">
      <c r="A112" s="1169"/>
    </row>
    <row r="113" spans="1:1" s="224" customFormat="1">
      <c r="A113" s="1169"/>
    </row>
    <row r="114" spans="1:1" s="224" customFormat="1">
      <c r="A114" s="1169"/>
    </row>
    <row r="115" spans="1:1" s="224" customFormat="1">
      <c r="A115" s="1169"/>
    </row>
    <row r="116" spans="1:1" s="224" customFormat="1">
      <c r="A116" s="1169"/>
    </row>
    <row r="117" spans="1:1" s="224" customFormat="1">
      <c r="A117" s="1169"/>
    </row>
    <row r="118" spans="1:1" s="224" customFormat="1">
      <c r="A118" s="1169"/>
    </row>
    <row r="119" spans="1:1" s="224" customFormat="1">
      <c r="A119" s="1169"/>
    </row>
    <row r="120" spans="1:1" s="224" customFormat="1">
      <c r="A120" s="1169"/>
    </row>
    <row r="121" spans="1:1" s="224" customFormat="1">
      <c r="A121" s="1169"/>
    </row>
    <row r="122" spans="1:1" s="224" customFormat="1">
      <c r="A122" s="1169"/>
    </row>
    <row r="123" spans="1:1" s="224" customFormat="1">
      <c r="A123" s="1169"/>
    </row>
    <row r="124" spans="1:1" s="224" customFormat="1">
      <c r="A124" s="1169"/>
    </row>
    <row r="125" spans="1:1" s="224" customFormat="1">
      <c r="A125" s="1169"/>
    </row>
    <row r="126" spans="1:1" s="224" customFormat="1">
      <c r="A126" s="1169"/>
    </row>
    <row r="127" spans="1:1" s="224" customFormat="1">
      <c r="A127" s="1169"/>
    </row>
    <row r="128" spans="1:1" s="224" customFormat="1">
      <c r="A128" s="1169"/>
    </row>
    <row r="129" spans="1:1" s="224" customFormat="1">
      <c r="A129" s="1169"/>
    </row>
    <row r="130" spans="1:1" s="224" customFormat="1">
      <c r="A130" s="1169"/>
    </row>
    <row r="131" spans="1:1" s="224" customFormat="1">
      <c r="A131" s="1169"/>
    </row>
    <row r="132" spans="1:1" s="224" customFormat="1">
      <c r="A132" s="1169"/>
    </row>
    <row r="133" spans="1:1" s="224" customFormat="1">
      <c r="A133" s="1169"/>
    </row>
    <row r="134" spans="1:1" s="224" customFormat="1">
      <c r="A134" s="1169"/>
    </row>
    <row r="135" spans="1:1" s="224" customFormat="1">
      <c r="A135" s="1169"/>
    </row>
    <row r="136" spans="1:1" s="224" customFormat="1">
      <c r="A136" s="1169"/>
    </row>
    <row r="137" spans="1:1" s="224" customFormat="1">
      <c r="A137" s="1169"/>
    </row>
    <row r="138" spans="1:1" s="224" customFormat="1">
      <c r="A138" s="1169"/>
    </row>
    <row r="139" spans="1:1" s="224" customFormat="1">
      <c r="A139" s="1169"/>
    </row>
    <row r="140" spans="1:1" s="224" customFormat="1">
      <c r="A140" s="1169"/>
    </row>
    <row r="141" spans="1:1" s="224" customFormat="1">
      <c r="A141" s="1169"/>
    </row>
    <row r="142" spans="1:1" s="224" customFormat="1">
      <c r="A142" s="1169"/>
    </row>
    <row r="143" spans="1:1" s="224" customFormat="1">
      <c r="A143" s="1169"/>
    </row>
    <row r="144" spans="1:1" s="224" customFormat="1">
      <c r="A144" s="1169"/>
    </row>
    <row r="145" spans="1:1" s="224" customFormat="1">
      <c r="A145" s="1169"/>
    </row>
    <row r="146" spans="1:1" s="224" customFormat="1">
      <c r="A146" s="1169"/>
    </row>
    <row r="147" spans="1:1" s="224" customFormat="1">
      <c r="A147" s="1169"/>
    </row>
    <row r="148" spans="1:1" s="224" customFormat="1">
      <c r="A148" s="1169"/>
    </row>
    <row r="149" spans="1:1" s="224" customFormat="1">
      <c r="A149" s="1169"/>
    </row>
    <row r="150" spans="1:1" s="224" customFormat="1">
      <c r="A150" s="1169"/>
    </row>
    <row r="151" spans="1:1" s="224" customFormat="1">
      <c r="A151" s="1169"/>
    </row>
    <row r="152" spans="1:1" s="224" customFormat="1">
      <c r="A152" s="1169"/>
    </row>
    <row r="153" spans="1:1" s="224" customFormat="1">
      <c r="A153" s="1169"/>
    </row>
    <row r="154" spans="1:1" s="224" customFormat="1">
      <c r="A154" s="1169"/>
    </row>
    <row r="155" spans="1:1" s="224" customFormat="1">
      <c r="A155" s="1169"/>
    </row>
    <row r="156" spans="1:1" s="224" customFormat="1">
      <c r="A156" s="1169"/>
    </row>
    <row r="157" spans="1:1" s="224" customFormat="1">
      <c r="A157" s="1169"/>
    </row>
    <row r="158" spans="1:1" s="224" customFormat="1">
      <c r="A158" s="1169"/>
    </row>
    <row r="159" spans="1:1" s="224" customFormat="1">
      <c r="A159" s="1169"/>
    </row>
    <row r="160" spans="1:1" s="224" customFormat="1">
      <c r="A160" s="1169"/>
    </row>
    <row r="161" spans="1:1" s="224" customFormat="1">
      <c r="A161" s="1169"/>
    </row>
    <row r="162" spans="1:1" s="224" customFormat="1">
      <c r="A162" s="1169"/>
    </row>
    <row r="163" spans="1:1" s="224" customFormat="1">
      <c r="A163" s="1169"/>
    </row>
    <row r="164" spans="1:1" s="224" customFormat="1">
      <c r="A164" s="1169"/>
    </row>
    <row r="165" spans="1:1" s="224" customFormat="1">
      <c r="A165" s="1169"/>
    </row>
    <row r="166" spans="1:1" s="224" customFormat="1">
      <c r="A166" s="1169"/>
    </row>
    <row r="167" spans="1:1" s="224" customFormat="1">
      <c r="A167" s="1169"/>
    </row>
    <row r="168" spans="1:1" s="224" customFormat="1">
      <c r="A168" s="1169"/>
    </row>
    <row r="169" spans="1:1" s="224" customFormat="1">
      <c r="A169" s="1169"/>
    </row>
    <row r="170" spans="1:1" s="224" customFormat="1">
      <c r="A170" s="1169"/>
    </row>
    <row r="171" spans="1:1" s="224" customFormat="1">
      <c r="A171" s="1169"/>
    </row>
    <row r="172" spans="1:1" s="224" customFormat="1">
      <c r="A172" s="1169"/>
    </row>
    <row r="173" spans="1:1" s="224" customFormat="1">
      <c r="A173" s="1169"/>
    </row>
    <row r="174" spans="1:1" s="224" customFormat="1">
      <c r="A174" s="1169"/>
    </row>
    <row r="175" spans="1:1" s="224" customFormat="1">
      <c r="A175" s="1169"/>
    </row>
    <row r="176" spans="1:1" s="224" customFormat="1">
      <c r="A176" s="1169"/>
    </row>
    <row r="177" spans="1:1" s="224" customFormat="1">
      <c r="A177" s="1169"/>
    </row>
    <row r="178" spans="1:1" s="224" customFormat="1">
      <c r="A178" s="1169"/>
    </row>
    <row r="179" spans="1:1" s="224" customFormat="1">
      <c r="A179" s="1169"/>
    </row>
    <row r="180" spans="1:1" s="224" customFormat="1">
      <c r="A180" s="1169"/>
    </row>
    <row r="181" spans="1:1" s="224" customFormat="1">
      <c r="A181" s="1169"/>
    </row>
    <row r="182" spans="1:1" s="224" customFormat="1">
      <c r="A182" s="1169"/>
    </row>
    <row r="183" spans="1:1" s="224" customFormat="1">
      <c r="A183" s="1169"/>
    </row>
    <row r="184" spans="1:1" s="224" customFormat="1">
      <c r="A184" s="1169"/>
    </row>
    <row r="185" spans="1:1" s="224" customFormat="1">
      <c r="A185" s="1169"/>
    </row>
    <row r="186" spans="1:1" s="224" customFormat="1">
      <c r="A186" s="1169"/>
    </row>
    <row r="187" spans="1:1" s="224" customFormat="1">
      <c r="A187" s="1169"/>
    </row>
    <row r="188" spans="1:1" s="224" customFormat="1">
      <c r="A188" s="1169"/>
    </row>
    <row r="189" spans="1:1" s="224" customFormat="1">
      <c r="A189" s="1169"/>
    </row>
    <row r="190" spans="1:1" s="224" customFormat="1">
      <c r="A190" s="1169"/>
    </row>
    <row r="191" spans="1:1" s="224" customFormat="1">
      <c r="A191" s="1169"/>
    </row>
    <row r="192" spans="1:1" s="224" customFormat="1">
      <c r="A192" s="1169"/>
    </row>
    <row r="193" spans="1:1" s="224" customFormat="1">
      <c r="A193" s="1169"/>
    </row>
    <row r="194" spans="1:1" s="224" customFormat="1">
      <c r="A194" s="1169"/>
    </row>
    <row r="195" spans="1:1" s="224" customFormat="1">
      <c r="A195" s="1169"/>
    </row>
    <row r="196" spans="1:1" s="224" customFormat="1">
      <c r="A196" s="1169"/>
    </row>
    <row r="197" spans="1:1" s="224" customFormat="1">
      <c r="A197" s="1169"/>
    </row>
    <row r="198" spans="1:1" s="224" customFormat="1">
      <c r="A198" s="1169"/>
    </row>
    <row r="199" spans="1:1" s="224" customFormat="1">
      <c r="A199" s="1169"/>
    </row>
    <row r="200" spans="1:1" s="224" customFormat="1">
      <c r="A200" s="1169"/>
    </row>
    <row r="201" spans="1:1" s="224" customFormat="1">
      <c r="A201" s="1169"/>
    </row>
    <row r="202" spans="1:1" s="224" customFormat="1">
      <c r="A202" s="1169"/>
    </row>
    <row r="203" spans="1:1" s="224" customFormat="1">
      <c r="A203" s="1169"/>
    </row>
    <row r="204" spans="1:1" s="224" customFormat="1">
      <c r="A204" s="1169"/>
    </row>
    <row r="205" spans="1:1" s="224" customFormat="1">
      <c r="A205" s="1169"/>
    </row>
    <row r="206" spans="1:1" s="224" customFormat="1">
      <c r="A206" s="1169"/>
    </row>
    <row r="207" spans="1:1" s="224" customFormat="1">
      <c r="A207" s="1169"/>
    </row>
    <row r="208" spans="1:1" s="224" customFormat="1">
      <c r="A208" s="1169"/>
    </row>
    <row r="209" spans="1:1" s="224" customFormat="1">
      <c r="A209" s="1169"/>
    </row>
    <row r="210" spans="1:1" s="224" customFormat="1">
      <c r="A210" s="1169"/>
    </row>
    <row r="211" spans="1:1" s="224" customFormat="1">
      <c r="A211" s="1169"/>
    </row>
    <row r="212" spans="1:1" s="224" customFormat="1">
      <c r="A212" s="1169"/>
    </row>
    <row r="213" spans="1:1" s="224" customFormat="1">
      <c r="A213" s="1169"/>
    </row>
    <row r="214" spans="1:1" s="224" customFormat="1">
      <c r="A214" s="1169"/>
    </row>
    <row r="215" spans="1:1" s="224" customFormat="1">
      <c r="A215" s="1169"/>
    </row>
    <row r="216" spans="1:1" s="224" customFormat="1">
      <c r="A216" s="1169"/>
    </row>
    <row r="217" spans="1:1" s="224" customFormat="1">
      <c r="A217" s="1169"/>
    </row>
    <row r="218" spans="1:1" s="224" customFormat="1">
      <c r="A218" s="1169"/>
    </row>
    <row r="219" spans="1:1" s="224" customFormat="1">
      <c r="A219" s="1169"/>
    </row>
    <row r="220" spans="1:1" s="224" customFormat="1">
      <c r="A220" s="1169"/>
    </row>
    <row r="221" spans="1:1" s="224" customFormat="1">
      <c r="A221" s="1169"/>
    </row>
    <row r="222" spans="1:1" s="224" customFormat="1">
      <c r="A222" s="1169"/>
    </row>
    <row r="223" spans="1:1" s="224" customFormat="1">
      <c r="A223" s="1169"/>
    </row>
    <row r="224" spans="1:1" s="224" customFormat="1">
      <c r="A224" s="1169"/>
    </row>
    <row r="225" spans="1:1" s="224" customFormat="1">
      <c r="A225" s="1169"/>
    </row>
    <row r="226" spans="1:1" s="224" customFormat="1">
      <c r="A226" s="1169"/>
    </row>
    <row r="227" spans="1:1" s="224" customFormat="1">
      <c r="A227" s="1169"/>
    </row>
    <row r="228" spans="1:1" s="224" customFormat="1">
      <c r="A228" s="1169"/>
    </row>
    <row r="229" spans="1:1" s="224" customFormat="1">
      <c r="A229" s="1169"/>
    </row>
    <row r="230" spans="1:1" s="224" customFormat="1">
      <c r="A230" s="1169"/>
    </row>
    <row r="231" spans="1:1" s="224" customFormat="1">
      <c r="A231" s="1169"/>
    </row>
    <row r="232" spans="1:1" s="224" customFormat="1">
      <c r="A232" s="1169"/>
    </row>
    <row r="233" spans="1:1" s="224" customFormat="1">
      <c r="A233" s="1169"/>
    </row>
    <row r="234" spans="1:1" s="224" customFormat="1">
      <c r="A234" s="1169"/>
    </row>
    <row r="235" spans="1:1" s="224" customFormat="1">
      <c r="A235" s="1169"/>
    </row>
    <row r="236" spans="1:1" s="224" customFormat="1">
      <c r="A236" s="1169"/>
    </row>
    <row r="237" spans="1:1" s="224" customFormat="1">
      <c r="A237" s="1169"/>
    </row>
    <row r="238" spans="1:1" s="224" customFormat="1">
      <c r="A238" s="1169"/>
    </row>
    <row r="239" spans="1:1" s="224" customFormat="1">
      <c r="A239" s="1169"/>
    </row>
    <row r="240" spans="1:1" s="224" customFormat="1">
      <c r="A240" s="1169"/>
    </row>
    <row r="241" spans="1:1" s="224" customFormat="1">
      <c r="A241" s="1169"/>
    </row>
    <row r="242" spans="1:1" s="224" customFormat="1">
      <c r="A242" s="1169"/>
    </row>
    <row r="243" spans="1:1" s="224" customFormat="1">
      <c r="A243" s="1169"/>
    </row>
    <row r="244" spans="1:1" s="224" customFormat="1">
      <c r="A244" s="1169"/>
    </row>
    <row r="245" spans="1:1" s="224" customFormat="1">
      <c r="A245" s="1169"/>
    </row>
    <row r="246" spans="1:1" s="224" customFormat="1">
      <c r="A246" s="1169"/>
    </row>
    <row r="247" spans="1:1" s="224" customFormat="1">
      <c r="A247" s="1169"/>
    </row>
    <row r="248" spans="1:1" s="224" customFormat="1">
      <c r="A248" s="1169"/>
    </row>
    <row r="249" spans="1:1" s="224" customFormat="1">
      <c r="A249" s="1169"/>
    </row>
    <row r="250" spans="1:1" s="224" customFormat="1">
      <c r="A250" s="1169"/>
    </row>
    <row r="251" spans="1:1" s="224" customFormat="1">
      <c r="A251" s="1169"/>
    </row>
    <row r="252" spans="1:1" s="224" customFormat="1">
      <c r="A252" s="1169"/>
    </row>
    <row r="253" spans="1:1" s="224" customFormat="1">
      <c r="A253" s="1169"/>
    </row>
    <row r="254" spans="1:1" s="224" customFormat="1">
      <c r="A254" s="1169"/>
    </row>
    <row r="255" spans="1:1" s="224" customFormat="1">
      <c r="A255" s="1169"/>
    </row>
    <row r="256" spans="1:1" s="224" customFormat="1">
      <c r="A256" s="1169"/>
    </row>
    <row r="257" spans="1:1" s="224" customFormat="1">
      <c r="A257" s="1169"/>
    </row>
    <row r="258" spans="1:1" s="224" customFormat="1">
      <c r="A258" s="1169"/>
    </row>
    <row r="259" spans="1:1" s="224" customFormat="1">
      <c r="A259" s="1169"/>
    </row>
    <row r="260" spans="1:1" s="224" customFormat="1">
      <c r="A260" s="1169"/>
    </row>
    <row r="261" spans="1:1" s="224" customFormat="1">
      <c r="A261" s="1169"/>
    </row>
    <row r="262" spans="1:1" s="224" customFormat="1">
      <c r="A262" s="1169"/>
    </row>
    <row r="263" spans="1:1" s="224" customFormat="1">
      <c r="A263" s="1169"/>
    </row>
    <row r="264" spans="1:1" s="224" customFormat="1">
      <c r="A264" s="1169"/>
    </row>
    <row r="265" spans="1:1" s="224" customFormat="1">
      <c r="A265" s="1169"/>
    </row>
    <row r="266" spans="1:1" s="224" customFormat="1">
      <c r="A266" s="1169"/>
    </row>
    <row r="267" spans="1:1" s="224" customFormat="1">
      <c r="A267" s="1169"/>
    </row>
    <row r="268" spans="1:1" s="224" customFormat="1">
      <c r="A268" s="1169"/>
    </row>
    <row r="269" spans="1:1" s="224" customFormat="1">
      <c r="A269" s="1169"/>
    </row>
    <row r="270" spans="1:1" s="224" customFormat="1">
      <c r="A270" s="1169"/>
    </row>
    <row r="271" spans="1:1" s="224" customFormat="1">
      <c r="A271" s="1169"/>
    </row>
    <row r="272" spans="1:1" s="224" customFormat="1">
      <c r="A272" s="1169"/>
    </row>
    <row r="273" spans="1:1" s="224" customFormat="1">
      <c r="A273" s="1169"/>
    </row>
    <row r="274" spans="1:1" s="224" customFormat="1">
      <c r="A274" s="1169"/>
    </row>
    <row r="275" spans="1:1" s="224" customFormat="1">
      <c r="A275" s="1169"/>
    </row>
    <row r="276" spans="1:1" s="224" customFormat="1">
      <c r="A276" s="1169"/>
    </row>
    <row r="277" spans="1:1" s="224" customFormat="1">
      <c r="A277" s="1169"/>
    </row>
    <row r="278" spans="1:1" s="224" customFormat="1">
      <c r="A278" s="1169"/>
    </row>
    <row r="279" spans="1:1" s="224" customFormat="1">
      <c r="A279" s="1169"/>
    </row>
    <row r="280" spans="1:1" s="224" customFormat="1">
      <c r="A280" s="1169"/>
    </row>
    <row r="281" spans="1:1" s="224" customFormat="1">
      <c r="A281" s="1169"/>
    </row>
    <row r="282" spans="1:1" s="224" customFormat="1">
      <c r="A282" s="1169"/>
    </row>
    <row r="283" spans="1:1" s="224" customFormat="1">
      <c r="A283" s="1169"/>
    </row>
    <row r="284" spans="1:1" s="224" customFormat="1">
      <c r="A284" s="1169"/>
    </row>
    <row r="285" spans="1:1" s="224" customFormat="1">
      <c r="A285" s="1169"/>
    </row>
    <row r="286" spans="1:1" s="224" customFormat="1">
      <c r="A286" s="1169"/>
    </row>
    <row r="287" spans="1:1" s="224" customFormat="1">
      <c r="A287" s="1169"/>
    </row>
    <row r="288" spans="1:1" s="224" customFormat="1">
      <c r="A288" s="1169"/>
    </row>
    <row r="289" spans="1:1" s="224" customFormat="1">
      <c r="A289" s="1169"/>
    </row>
    <row r="290" spans="1:1" s="224" customFormat="1">
      <c r="A290" s="1169"/>
    </row>
    <row r="291" spans="1:1" s="224" customFormat="1">
      <c r="A291" s="1169"/>
    </row>
    <row r="292" spans="1:1" s="224" customFormat="1">
      <c r="A292" s="1169"/>
    </row>
    <row r="293" spans="1:1" s="224" customFormat="1">
      <c r="A293" s="1169"/>
    </row>
    <row r="294" spans="1:1" s="224" customFormat="1">
      <c r="A294" s="1169"/>
    </row>
    <row r="295" spans="1:1" s="224" customFormat="1">
      <c r="A295" s="1169"/>
    </row>
    <row r="296" spans="1:1" s="224" customFormat="1">
      <c r="A296" s="1169"/>
    </row>
    <row r="297" spans="1:1" s="224" customFormat="1">
      <c r="A297" s="1169"/>
    </row>
    <row r="298" spans="1:1" s="224" customFormat="1">
      <c r="A298" s="1169"/>
    </row>
    <row r="299" spans="1:1" s="224" customFormat="1">
      <c r="A299" s="1169"/>
    </row>
    <row r="300" spans="1:1" s="224" customFormat="1">
      <c r="A300" s="1169"/>
    </row>
    <row r="301" spans="1:1" s="224" customFormat="1">
      <c r="A301" s="1169"/>
    </row>
    <row r="302" spans="1:1" s="224" customFormat="1">
      <c r="A302" s="1169"/>
    </row>
    <row r="303" spans="1:1" s="224" customFormat="1">
      <c r="A303" s="1169"/>
    </row>
    <row r="304" spans="1:1" s="224" customFormat="1">
      <c r="A304" s="1169"/>
    </row>
    <row r="305" spans="1:1" s="224" customFormat="1">
      <c r="A305" s="1169"/>
    </row>
    <row r="306" spans="1:1" s="224" customFormat="1">
      <c r="A306" s="1169"/>
    </row>
    <row r="307" spans="1:1" s="224" customFormat="1">
      <c r="A307" s="1169"/>
    </row>
    <row r="308" spans="1:1" s="224" customFormat="1">
      <c r="A308" s="1169"/>
    </row>
    <row r="309" spans="1:1" s="224" customFormat="1">
      <c r="A309" s="1169"/>
    </row>
    <row r="310" spans="1:1" s="224" customFormat="1">
      <c r="A310" s="1169"/>
    </row>
    <row r="311" spans="1:1" s="224" customFormat="1">
      <c r="A311" s="1169"/>
    </row>
    <row r="312" spans="1:1" s="224" customFormat="1">
      <c r="A312" s="1169"/>
    </row>
    <row r="313" spans="1:1" s="224" customFormat="1">
      <c r="A313" s="1169"/>
    </row>
    <row r="314" spans="1:1" s="224" customFormat="1">
      <c r="A314" s="1169"/>
    </row>
    <row r="315" spans="1:1" s="224" customFormat="1">
      <c r="A315" s="1169"/>
    </row>
    <row r="316" spans="1:1" s="224" customFormat="1">
      <c r="A316" s="1169"/>
    </row>
    <row r="317" spans="1:1" s="224" customFormat="1">
      <c r="A317" s="1169"/>
    </row>
    <row r="318" spans="1:1" s="224" customFormat="1">
      <c r="A318" s="1169"/>
    </row>
    <row r="319" spans="1:1" s="224" customFormat="1">
      <c r="A319" s="1169"/>
    </row>
    <row r="320" spans="1:1" s="224" customFormat="1">
      <c r="A320" s="1169"/>
    </row>
    <row r="321" spans="1:1" s="224" customFormat="1">
      <c r="A321" s="1169"/>
    </row>
    <row r="322" spans="1:1" s="224" customFormat="1">
      <c r="A322" s="1169"/>
    </row>
    <row r="323" spans="1:1" s="224" customFormat="1">
      <c r="A323" s="1169"/>
    </row>
    <row r="324" spans="1:1" s="224" customFormat="1">
      <c r="A324" s="1169"/>
    </row>
    <row r="325" spans="1:1" s="224" customFormat="1">
      <c r="A325" s="1169"/>
    </row>
    <row r="326" spans="1:1" s="224" customFormat="1">
      <c r="A326" s="1169"/>
    </row>
    <row r="327" spans="1:1" s="224" customFormat="1">
      <c r="A327" s="1169"/>
    </row>
    <row r="328" spans="1:1" s="224" customFormat="1">
      <c r="A328" s="1169"/>
    </row>
    <row r="329" spans="1:1" s="224" customFormat="1">
      <c r="A329" s="1169"/>
    </row>
    <row r="330" spans="1:1" s="224" customFormat="1">
      <c r="A330" s="1169"/>
    </row>
    <row r="331" spans="1:1" s="224" customFormat="1">
      <c r="A331" s="1169"/>
    </row>
    <row r="332" spans="1:1" s="224" customFormat="1">
      <c r="A332" s="1169"/>
    </row>
    <row r="333" spans="1:1" s="224" customFormat="1">
      <c r="A333" s="1169"/>
    </row>
    <row r="334" spans="1:1" s="224" customFormat="1">
      <c r="A334" s="1169"/>
    </row>
    <row r="335" spans="1:1" s="224" customFormat="1">
      <c r="A335" s="1169"/>
    </row>
    <row r="336" spans="1:1" s="224" customFormat="1">
      <c r="A336" s="1169"/>
    </row>
    <row r="337" spans="1:1" s="224" customFormat="1">
      <c r="A337" s="1169"/>
    </row>
    <row r="338" spans="1:1" s="224" customFormat="1">
      <c r="A338" s="1169"/>
    </row>
    <row r="339" spans="1:1" s="224" customFormat="1">
      <c r="A339" s="1169"/>
    </row>
    <row r="340" spans="1:1" s="224" customFormat="1">
      <c r="A340" s="1169"/>
    </row>
    <row r="341" spans="1:1" s="224" customFormat="1">
      <c r="A341" s="1169"/>
    </row>
    <row r="342" spans="1:1" s="224" customFormat="1">
      <c r="A342" s="1169"/>
    </row>
    <row r="343" spans="1:1" s="224" customFormat="1">
      <c r="A343" s="1169"/>
    </row>
    <row r="344" spans="1:1" s="224" customFormat="1">
      <c r="A344" s="1169"/>
    </row>
    <row r="345" spans="1:1" s="224" customFormat="1">
      <c r="A345" s="1169"/>
    </row>
    <row r="346" spans="1:1" s="224" customFormat="1">
      <c r="A346" s="1169"/>
    </row>
    <row r="347" spans="1:1" s="224" customFormat="1">
      <c r="A347" s="1169"/>
    </row>
    <row r="348" spans="1:1" s="224" customFormat="1">
      <c r="A348" s="1169"/>
    </row>
    <row r="349" spans="1:1" s="224" customFormat="1">
      <c r="A349" s="1169"/>
    </row>
    <row r="350" spans="1:1" s="224" customFormat="1">
      <c r="A350" s="1169"/>
    </row>
    <row r="351" spans="1:1" s="224" customFormat="1">
      <c r="A351" s="1169"/>
    </row>
    <row r="352" spans="1:1" s="224" customFormat="1">
      <c r="A352" s="1169"/>
    </row>
    <row r="353" spans="1:1" s="224" customFormat="1">
      <c r="A353" s="1169"/>
    </row>
    <row r="354" spans="1:1" s="224" customFormat="1">
      <c r="A354" s="1169"/>
    </row>
    <row r="355" spans="1:1" s="224" customFormat="1">
      <c r="A355" s="1169"/>
    </row>
    <row r="356" spans="1:1" s="224" customFormat="1">
      <c r="A356" s="1169"/>
    </row>
    <row r="357" spans="1:1" s="224" customFormat="1">
      <c r="A357" s="1169"/>
    </row>
    <row r="358" spans="1:1" s="224" customFormat="1">
      <c r="A358" s="1169"/>
    </row>
    <row r="359" spans="1:1" s="224" customFormat="1">
      <c r="A359" s="1169"/>
    </row>
    <row r="360" spans="1:1" s="224" customFormat="1">
      <c r="A360" s="1169"/>
    </row>
    <row r="361" spans="1:1" s="224" customFormat="1">
      <c r="A361" s="1169"/>
    </row>
    <row r="362" spans="1:1" s="224" customFormat="1">
      <c r="A362" s="1169"/>
    </row>
    <row r="363" spans="1:1" s="224" customFormat="1">
      <c r="A363" s="1169"/>
    </row>
    <row r="364" spans="1:1" s="224" customFormat="1">
      <c r="A364" s="1169"/>
    </row>
    <row r="365" spans="1:1" s="224" customFormat="1">
      <c r="A365" s="1169"/>
    </row>
    <row r="366" spans="1:1" s="224" customFormat="1">
      <c r="A366" s="1169"/>
    </row>
    <row r="367" spans="1:1" s="224" customFormat="1">
      <c r="A367" s="1169"/>
    </row>
    <row r="368" spans="1:1" s="224" customFormat="1">
      <c r="A368" s="1169"/>
    </row>
    <row r="369" spans="1:1" s="224" customFormat="1">
      <c r="A369" s="1169"/>
    </row>
    <row r="370" spans="1:1" s="224" customFormat="1">
      <c r="A370" s="1169"/>
    </row>
    <row r="371" spans="1:1" s="224" customFormat="1">
      <c r="A371" s="1169"/>
    </row>
    <row r="372" spans="1:1" s="224" customFormat="1">
      <c r="A372" s="1169"/>
    </row>
    <row r="373" spans="1:1" s="224" customFormat="1">
      <c r="A373" s="1169"/>
    </row>
    <row r="374" spans="1:1" s="224" customFormat="1">
      <c r="A374" s="1169"/>
    </row>
    <row r="375" spans="1:1" s="224" customFormat="1">
      <c r="A375" s="1169"/>
    </row>
    <row r="376" spans="1:1" s="224" customFormat="1">
      <c r="A376" s="1169"/>
    </row>
    <row r="377" spans="1:1" s="224" customFormat="1">
      <c r="A377" s="1169"/>
    </row>
    <row r="378" spans="1:1" s="224" customFormat="1">
      <c r="A378" s="1169"/>
    </row>
    <row r="379" spans="1:1" s="224" customFormat="1">
      <c r="A379" s="1169"/>
    </row>
    <row r="380" spans="1:1" s="224" customFormat="1">
      <c r="A380" s="1169"/>
    </row>
    <row r="381" spans="1:1" s="224" customFormat="1">
      <c r="A381" s="1169"/>
    </row>
    <row r="382" spans="1:1" s="224" customFormat="1">
      <c r="A382" s="1169"/>
    </row>
    <row r="383" spans="1:1" s="224" customFormat="1">
      <c r="A383" s="1169"/>
    </row>
    <row r="384" spans="1:1" s="224" customFormat="1">
      <c r="A384" s="1169"/>
    </row>
    <row r="385" spans="1:1" s="224" customFormat="1">
      <c r="A385" s="1169"/>
    </row>
    <row r="386" spans="1:1" s="224" customFormat="1">
      <c r="A386" s="1169"/>
    </row>
    <row r="387" spans="1:1" s="224" customFormat="1">
      <c r="A387" s="1169"/>
    </row>
    <row r="388" spans="1:1" s="224" customFormat="1">
      <c r="A388" s="1169"/>
    </row>
    <row r="389" spans="1:1" s="224" customFormat="1">
      <c r="A389" s="1169"/>
    </row>
    <row r="390" spans="1:1" s="224" customFormat="1">
      <c r="A390" s="1169"/>
    </row>
    <row r="391" spans="1:1" s="224" customFormat="1">
      <c r="A391" s="1169"/>
    </row>
    <row r="392" spans="1:1" s="224" customFormat="1">
      <c r="A392" s="1169"/>
    </row>
    <row r="393" spans="1:1" s="224" customFormat="1">
      <c r="A393" s="1169"/>
    </row>
    <row r="394" spans="1:1" s="224" customFormat="1">
      <c r="A394" s="1169"/>
    </row>
    <row r="395" spans="1:1" s="224" customFormat="1">
      <c r="A395" s="1169"/>
    </row>
    <row r="396" spans="1:1" s="224" customFormat="1">
      <c r="A396" s="1169"/>
    </row>
    <row r="397" spans="1:1" s="224" customFormat="1">
      <c r="A397" s="1169"/>
    </row>
    <row r="398" spans="1:1" s="224" customFormat="1">
      <c r="A398" s="1169"/>
    </row>
    <row r="399" spans="1:1" s="224" customFormat="1">
      <c r="A399" s="1169"/>
    </row>
    <row r="400" spans="1:1" s="224" customFormat="1">
      <c r="A400" s="1169"/>
    </row>
    <row r="401" spans="1:1" s="224" customFormat="1">
      <c r="A401" s="1169"/>
    </row>
    <row r="402" spans="1:1" s="224" customFormat="1">
      <c r="A402" s="1169"/>
    </row>
    <row r="403" spans="1:1" s="224" customFormat="1">
      <c r="A403" s="1169"/>
    </row>
    <row r="404" spans="1:1" s="224" customFormat="1">
      <c r="A404" s="1169"/>
    </row>
    <row r="405" spans="1:1" s="224" customFormat="1">
      <c r="A405" s="1169"/>
    </row>
    <row r="406" spans="1:1" s="224" customFormat="1">
      <c r="A406" s="1169"/>
    </row>
    <row r="407" spans="1:1" s="224" customFormat="1">
      <c r="A407" s="1169"/>
    </row>
    <row r="408" spans="1:1" s="224" customFormat="1">
      <c r="A408" s="1169"/>
    </row>
    <row r="409" spans="1:1" s="224" customFormat="1">
      <c r="A409" s="1169"/>
    </row>
    <row r="410" spans="1:1" s="224" customFormat="1">
      <c r="A410" s="1169"/>
    </row>
    <row r="411" spans="1:1" s="224" customFormat="1">
      <c r="A411" s="1169"/>
    </row>
    <row r="412" spans="1:1" s="224" customFormat="1">
      <c r="A412" s="1169"/>
    </row>
    <row r="413" spans="1:1" s="224" customFormat="1">
      <c r="A413" s="1169"/>
    </row>
    <row r="414" spans="1:1" s="224" customFormat="1">
      <c r="A414" s="1169"/>
    </row>
    <row r="415" spans="1:1" s="224" customFormat="1">
      <c r="A415" s="1169"/>
    </row>
    <row r="416" spans="1:1" s="224" customFormat="1">
      <c r="A416" s="1169"/>
    </row>
    <row r="417" spans="1:1" s="224" customFormat="1">
      <c r="A417" s="1169"/>
    </row>
    <row r="418" spans="1:1" s="224" customFormat="1">
      <c r="A418" s="1169"/>
    </row>
    <row r="419" spans="1:1" s="224" customFormat="1">
      <c r="A419" s="1169"/>
    </row>
    <row r="420" spans="1:1" s="224" customFormat="1">
      <c r="A420" s="1169"/>
    </row>
    <row r="421" spans="1:1" s="224" customFormat="1">
      <c r="A421" s="1169"/>
    </row>
    <row r="422" spans="1:1" s="224" customFormat="1">
      <c r="A422" s="1169"/>
    </row>
    <row r="423" spans="1:1" s="224" customFormat="1">
      <c r="A423" s="1169"/>
    </row>
    <row r="424" spans="1:1" s="224" customFormat="1">
      <c r="A424" s="1169"/>
    </row>
    <row r="425" spans="1:1" s="224" customFormat="1">
      <c r="A425" s="1169"/>
    </row>
    <row r="426" spans="1:1" s="224" customFormat="1">
      <c r="A426" s="1169"/>
    </row>
    <row r="427" spans="1:1" s="224" customFormat="1">
      <c r="A427" s="1169"/>
    </row>
    <row r="428" spans="1:1" s="224" customFormat="1">
      <c r="A428" s="1169"/>
    </row>
    <row r="429" spans="1:1" s="224" customFormat="1">
      <c r="A429" s="1169"/>
    </row>
    <row r="430" spans="1:1" s="224" customFormat="1">
      <c r="A430" s="1169"/>
    </row>
    <row r="431" spans="1:1" s="224" customFormat="1">
      <c r="A431" s="1169"/>
    </row>
    <row r="432" spans="1:1" s="224" customFormat="1">
      <c r="A432" s="1169"/>
    </row>
    <row r="433" spans="1:1" s="224" customFormat="1">
      <c r="A433" s="1169"/>
    </row>
    <row r="434" spans="1:1" s="224" customFormat="1">
      <c r="A434" s="1169"/>
    </row>
    <row r="435" spans="1:1" s="224" customFormat="1">
      <c r="A435" s="1169"/>
    </row>
    <row r="436" spans="1:1" s="224" customFormat="1">
      <c r="A436" s="1169"/>
    </row>
    <row r="437" spans="1:1" s="224" customFormat="1">
      <c r="A437" s="1169"/>
    </row>
    <row r="438" spans="1:1" s="224" customFormat="1">
      <c r="A438" s="1169"/>
    </row>
    <row r="439" spans="1:1" s="224" customFormat="1">
      <c r="A439" s="1169"/>
    </row>
    <row r="440" spans="1:1" s="224" customFormat="1">
      <c r="A440" s="1169"/>
    </row>
    <row r="441" spans="1:1" s="224" customFormat="1">
      <c r="A441" s="1169"/>
    </row>
    <row r="442" spans="1:1" s="224" customFormat="1">
      <c r="A442" s="1169"/>
    </row>
    <row r="443" spans="1:1" s="224" customFormat="1">
      <c r="A443" s="1169"/>
    </row>
    <row r="444" spans="1:1" s="224" customFormat="1">
      <c r="A444" s="1169"/>
    </row>
    <row r="445" spans="1:1" s="224" customFormat="1">
      <c r="A445" s="1169"/>
    </row>
    <row r="446" spans="1:1" s="224" customFormat="1">
      <c r="A446" s="1169"/>
    </row>
    <row r="447" spans="1:1" s="224" customFormat="1">
      <c r="A447" s="1169"/>
    </row>
    <row r="448" spans="1:1" s="224" customFormat="1">
      <c r="A448" s="1169"/>
    </row>
    <row r="449" spans="1:1" s="224" customFormat="1">
      <c r="A449" s="1169"/>
    </row>
    <row r="450" spans="1:1" s="224" customFormat="1">
      <c r="A450" s="1169"/>
    </row>
    <row r="451" spans="1:1" s="224" customFormat="1">
      <c r="A451" s="1169"/>
    </row>
    <row r="452" spans="1:1" s="224" customFormat="1">
      <c r="A452" s="1169"/>
    </row>
    <row r="453" spans="1:1" s="224" customFormat="1">
      <c r="A453" s="1169"/>
    </row>
    <row r="454" spans="1:1" s="224" customFormat="1">
      <c r="A454" s="1169"/>
    </row>
    <row r="455" spans="1:1" s="224" customFormat="1">
      <c r="A455" s="1169"/>
    </row>
    <row r="456" spans="1:1" s="224" customFormat="1">
      <c r="A456" s="1169"/>
    </row>
    <row r="457" spans="1:1" s="224" customFormat="1">
      <c r="A457" s="1169"/>
    </row>
    <row r="458" spans="1:1" s="224" customFormat="1">
      <c r="A458" s="1169"/>
    </row>
    <row r="459" spans="1:1" s="224" customFormat="1">
      <c r="A459" s="1169"/>
    </row>
    <row r="460" spans="1:1" s="224" customFormat="1">
      <c r="A460" s="1169"/>
    </row>
    <row r="461" spans="1:1" s="224" customFormat="1">
      <c r="A461" s="1169"/>
    </row>
    <row r="462" spans="1:1" s="224" customFormat="1">
      <c r="A462" s="1169"/>
    </row>
    <row r="463" spans="1:1" s="224" customFormat="1">
      <c r="A463" s="1169"/>
    </row>
    <row r="464" spans="1:1" s="224" customFormat="1">
      <c r="A464" s="1169"/>
    </row>
    <row r="465" spans="1:1" s="224" customFormat="1">
      <c r="A465" s="1169"/>
    </row>
    <row r="466" spans="1:1" s="224" customFormat="1">
      <c r="A466" s="1169"/>
    </row>
    <row r="467" spans="1:1" s="224" customFormat="1">
      <c r="A467" s="1169"/>
    </row>
    <row r="468" spans="1:1" s="224" customFormat="1">
      <c r="A468" s="1169"/>
    </row>
    <row r="469" spans="1:1" s="224" customFormat="1">
      <c r="A469" s="1169"/>
    </row>
    <row r="470" spans="1:1" s="224" customFormat="1">
      <c r="A470" s="1169"/>
    </row>
    <row r="471" spans="1:1" s="224" customFormat="1">
      <c r="A471" s="1169"/>
    </row>
    <row r="472" spans="1:1" s="224" customFormat="1">
      <c r="A472" s="1169"/>
    </row>
    <row r="473" spans="1:1" s="224" customFormat="1">
      <c r="A473" s="1169"/>
    </row>
    <row r="474" spans="1:1" s="224" customFormat="1">
      <c r="A474" s="1169"/>
    </row>
    <row r="475" spans="1:1" s="224" customFormat="1">
      <c r="A475" s="1169"/>
    </row>
    <row r="476" spans="1:1" s="224" customFormat="1">
      <c r="A476" s="1169"/>
    </row>
    <row r="477" spans="1:1" s="224" customFormat="1">
      <c r="A477" s="1169"/>
    </row>
    <row r="478" spans="1:1" s="224" customFormat="1">
      <c r="A478" s="1169"/>
    </row>
    <row r="479" spans="1:1" s="224" customFormat="1">
      <c r="A479" s="1169"/>
    </row>
    <row r="480" spans="1:1" s="224" customFormat="1">
      <c r="A480" s="1169"/>
    </row>
    <row r="481" spans="1:1" s="224" customFormat="1">
      <c r="A481" s="1169"/>
    </row>
    <row r="482" spans="1:1" s="224" customFormat="1">
      <c r="A482" s="1169"/>
    </row>
    <row r="483" spans="1:1" s="224" customFormat="1">
      <c r="A483" s="1169"/>
    </row>
    <row r="484" spans="1:1" s="224" customFormat="1">
      <c r="A484" s="1169"/>
    </row>
    <row r="485" spans="1:1" s="224" customFormat="1">
      <c r="A485" s="1169"/>
    </row>
    <row r="486" spans="1:1" s="224" customFormat="1">
      <c r="A486" s="1169"/>
    </row>
    <row r="487" spans="1:1" s="224" customFormat="1">
      <c r="A487" s="1169"/>
    </row>
    <row r="488" spans="1:1" s="224" customFormat="1">
      <c r="A488" s="1169"/>
    </row>
    <row r="489" spans="1:1" s="224" customFormat="1">
      <c r="A489" s="1169"/>
    </row>
    <row r="490" spans="1:1" s="224" customFormat="1">
      <c r="A490" s="1169"/>
    </row>
    <row r="491" spans="1:1" s="224" customFormat="1">
      <c r="A491" s="1169"/>
    </row>
    <row r="492" spans="1:1" s="224" customFormat="1">
      <c r="A492" s="1169"/>
    </row>
    <row r="493" spans="1:1" s="224" customFormat="1">
      <c r="A493" s="1169"/>
    </row>
    <row r="494" spans="1:1" s="224" customFormat="1">
      <c r="A494" s="1169"/>
    </row>
    <row r="495" spans="1:1" s="224" customFormat="1">
      <c r="A495" s="1169"/>
    </row>
    <row r="496" spans="1:1" s="224" customFormat="1">
      <c r="A496" s="1169"/>
    </row>
    <row r="497" spans="1:1" s="224" customFormat="1">
      <c r="A497" s="1169"/>
    </row>
    <row r="498" spans="1:1" s="224" customFormat="1">
      <c r="A498" s="1169"/>
    </row>
    <row r="499" spans="1:1" s="224" customFormat="1">
      <c r="A499" s="1169"/>
    </row>
    <row r="500" spans="1:1" s="224" customFormat="1">
      <c r="A500" s="1169"/>
    </row>
    <row r="501" spans="1:1" s="224" customFormat="1">
      <c r="A501" s="1169"/>
    </row>
    <row r="502" spans="1:1" s="224" customFormat="1">
      <c r="A502" s="1169"/>
    </row>
    <row r="503" spans="1:1" s="224" customFormat="1">
      <c r="A503" s="1169"/>
    </row>
    <row r="504" spans="1:1" s="224" customFormat="1">
      <c r="A504" s="1169"/>
    </row>
    <row r="505" spans="1:1" s="224" customFormat="1">
      <c r="A505" s="1169"/>
    </row>
    <row r="506" spans="1:1" s="224" customFormat="1">
      <c r="A506" s="1169"/>
    </row>
    <row r="507" spans="1:1" s="224" customFormat="1">
      <c r="A507" s="1169"/>
    </row>
    <row r="508" spans="1:1" s="224" customFormat="1">
      <c r="A508" s="1169"/>
    </row>
    <row r="509" spans="1:1" s="224" customFormat="1">
      <c r="A509" s="1169"/>
    </row>
    <row r="510" spans="1:1" s="224" customFormat="1">
      <c r="A510" s="1169"/>
    </row>
    <row r="511" spans="1:1" s="224" customFormat="1">
      <c r="A511" s="1169"/>
    </row>
    <row r="512" spans="1:1" s="224" customFormat="1">
      <c r="A512" s="1169"/>
    </row>
    <row r="513" spans="1:1" s="224" customFormat="1">
      <c r="A513" s="1169"/>
    </row>
    <row r="514" spans="1:1" s="224" customFormat="1">
      <c r="A514" s="1169"/>
    </row>
    <row r="515" spans="1:1" s="224" customFormat="1">
      <c r="A515" s="1169"/>
    </row>
    <row r="516" spans="1:1" s="224" customFormat="1">
      <c r="A516" s="1169"/>
    </row>
    <row r="517" spans="1:1" s="224" customFormat="1">
      <c r="A517" s="1169"/>
    </row>
    <row r="518" spans="1:1" s="224" customFormat="1">
      <c r="A518" s="1169"/>
    </row>
    <row r="519" spans="1:1" s="224" customFormat="1">
      <c r="A519" s="1169"/>
    </row>
    <row r="520" spans="1:1" s="224" customFormat="1">
      <c r="A520" s="1169"/>
    </row>
    <row r="521" spans="1:1" s="224" customFormat="1">
      <c r="A521" s="1169"/>
    </row>
    <row r="522" spans="1:1" s="224" customFormat="1">
      <c r="A522" s="1169"/>
    </row>
    <row r="523" spans="1:1" s="224" customFormat="1">
      <c r="A523" s="1169"/>
    </row>
    <row r="524" spans="1:1" s="224" customFormat="1">
      <c r="A524" s="1169"/>
    </row>
    <row r="525" spans="1:1" s="224" customFormat="1">
      <c r="A525" s="1169"/>
    </row>
    <row r="526" spans="1:1" s="224" customFormat="1">
      <c r="A526" s="1169"/>
    </row>
    <row r="527" spans="1:1" s="224" customFormat="1">
      <c r="A527" s="1169"/>
    </row>
    <row r="528" spans="1:1" s="224" customFormat="1">
      <c r="A528" s="1169"/>
    </row>
    <row r="529" spans="1:1" s="224" customFormat="1">
      <c r="A529" s="1169"/>
    </row>
    <row r="530" spans="1:1" s="224" customFormat="1">
      <c r="A530" s="1169"/>
    </row>
    <row r="531" spans="1:1" s="224" customFormat="1">
      <c r="A531" s="1169"/>
    </row>
    <row r="532" spans="1:1" s="224" customFormat="1">
      <c r="A532" s="1169"/>
    </row>
    <row r="533" spans="1:1" s="224" customFormat="1">
      <c r="A533" s="1169"/>
    </row>
    <row r="534" spans="1:1" s="224" customFormat="1">
      <c r="A534" s="1169"/>
    </row>
    <row r="535" spans="1:1" s="224" customFormat="1">
      <c r="A535" s="1169"/>
    </row>
    <row r="536" spans="1:1" s="224" customFormat="1">
      <c r="A536" s="1169"/>
    </row>
    <row r="537" spans="1:1" s="224" customFormat="1">
      <c r="A537" s="1169"/>
    </row>
    <row r="538" spans="1:1" s="224" customFormat="1">
      <c r="A538" s="1169"/>
    </row>
    <row r="539" spans="1:1" s="224" customFormat="1">
      <c r="A539" s="1169"/>
    </row>
    <row r="540" spans="1:1" s="224" customFormat="1">
      <c r="A540" s="1169"/>
    </row>
    <row r="541" spans="1:1" s="224" customFormat="1">
      <c r="A541" s="1169"/>
    </row>
    <row r="542" spans="1:1" s="224" customFormat="1">
      <c r="A542" s="1169"/>
    </row>
    <row r="543" spans="1:1" s="224" customFormat="1">
      <c r="A543" s="1169"/>
    </row>
    <row r="544" spans="1:1" s="224" customFormat="1">
      <c r="A544" s="1169"/>
    </row>
    <row r="545" spans="1:1" s="224" customFormat="1">
      <c r="A545" s="1169"/>
    </row>
    <row r="546" spans="1:1" s="224" customFormat="1">
      <c r="A546" s="1169"/>
    </row>
    <row r="547" spans="1:1" s="224" customFormat="1">
      <c r="A547" s="1169"/>
    </row>
    <row r="548" spans="1:1" s="224" customFormat="1">
      <c r="A548" s="1169"/>
    </row>
    <row r="549" spans="1:1" s="224" customFormat="1">
      <c r="A549" s="1169"/>
    </row>
    <row r="550" spans="1:1" s="224" customFormat="1">
      <c r="A550" s="1169"/>
    </row>
    <row r="551" spans="1:1" s="224" customFormat="1">
      <c r="A551" s="1169"/>
    </row>
    <row r="552" spans="1:1" s="224" customFormat="1">
      <c r="A552" s="1169"/>
    </row>
    <row r="553" spans="1:1" s="224" customFormat="1">
      <c r="A553" s="1169"/>
    </row>
    <row r="554" spans="1:1" s="224" customFormat="1">
      <c r="A554" s="1169"/>
    </row>
    <row r="555" spans="1:1" s="224" customFormat="1">
      <c r="A555" s="1169"/>
    </row>
    <row r="556" spans="1:1" s="224" customFormat="1">
      <c r="A556" s="1169"/>
    </row>
    <row r="557" spans="1:1" s="224" customFormat="1">
      <c r="A557" s="1169"/>
    </row>
    <row r="558" spans="1:1" s="224" customFormat="1">
      <c r="A558" s="1169"/>
    </row>
    <row r="559" spans="1:1" s="224" customFormat="1">
      <c r="A559" s="1169"/>
    </row>
    <row r="560" spans="1:1" s="224" customFormat="1">
      <c r="A560" s="1169"/>
    </row>
    <row r="561" spans="1:1" s="224" customFormat="1">
      <c r="A561" s="1169"/>
    </row>
    <row r="562" spans="1:1" s="224" customFormat="1">
      <c r="A562" s="1169"/>
    </row>
    <row r="563" spans="1:1" s="224" customFormat="1">
      <c r="A563" s="1169"/>
    </row>
    <row r="564" spans="1:1" s="224" customFormat="1">
      <c r="A564" s="1169"/>
    </row>
    <row r="565" spans="1:1" s="224" customFormat="1">
      <c r="A565" s="1169"/>
    </row>
    <row r="566" spans="1:1" s="224" customFormat="1">
      <c r="A566" s="1169"/>
    </row>
    <row r="567" spans="1:1" s="224" customFormat="1">
      <c r="A567" s="1169"/>
    </row>
    <row r="568" spans="1:1" s="224" customFormat="1">
      <c r="A568" s="1169"/>
    </row>
    <row r="569" spans="1:1" s="224" customFormat="1">
      <c r="A569" s="1169"/>
    </row>
    <row r="570" spans="1:1" s="224" customFormat="1">
      <c r="A570" s="1169"/>
    </row>
    <row r="571" spans="1:1" s="224" customFormat="1">
      <c r="A571" s="1169"/>
    </row>
    <row r="572" spans="1:1" s="224" customFormat="1">
      <c r="A572" s="1169"/>
    </row>
    <row r="573" spans="1:1" s="224" customFormat="1">
      <c r="A573" s="1169"/>
    </row>
    <row r="574" spans="1:1" s="224" customFormat="1">
      <c r="A574" s="1169"/>
    </row>
    <row r="575" spans="1:1" s="224" customFormat="1">
      <c r="A575" s="1169"/>
    </row>
    <row r="576" spans="1:1" s="224" customFormat="1">
      <c r="A576" s="1169"/>
    </row>
    <row r="577" spans="1:1" s="224" customFormat="1">
      <c r="A577" s="1169"/>
    </row>
    <row r="578" spans="1:1" s="224" customFormat="1">
      <c r="A578" s="1169"/>
    </row>
    <row r="579" spans="1:1" s="224" customFormat="1">
      <c r="A579" s="1169"/>
    </row>
    <row r="580" spans="1:1" s="224" customFormat="1">
      <c r="A580" s="1169"/>
    </row>
    <row r="581" spans="1:1" s="224" customFormat="1">
      <c r="A581" s="1169"/>
    </row>
    <row r="582" spans="1:1" s="224" customFormat="1">
      <c r="A582" s="1169"/>
    </row>
    <row r="583" spans="1:1" s="224" customFormat="1">
      <c r="A583" s="1169"/>
    </row>
    <row r="584" spans="1:1" s="224" customFormat="1">
      <c r="A584" s="1169"/>
    </row>
    <row r="585" spans="1:1" s="224" customFormat="1">
      <c r="A585" s="1169"/>
    </row>
    <row r="586" spans="1:1" s="224" customFormat="1">
      <c r="A586" s="1169"/>
    </row>
    <row r="587" spans="1:1" s="224" customFormat="1">
      <c r="A587" s="1169"/>
    </row>
    <row r="588" spans="1:1" s="224" customFormat="1">
      <c r="A588" s="1169"/>
    </row>
    <row r="589" spans="1:1" s="224" customFormat="1">
      <c r="A589" s="1169"/>
    </row>
    <row r="590" spans="1:1" s="224" customFormat="1">
      <c r="A590" s="1169"/>
    </row>
    <row r="591" spans="1:1" s="224" customFormat="1">
      <c r="A591" s="1169"/>
    </row>
    <row r="592" spans="1:1" s="224" customFormat="1">
      <c r="A592" s="1169"/>
    </row>
    <row r="593" spans="1:1" s="224" customFormat="1">
      <c r="A593" s="1169"/>
    </row>
    <row r="594" spans="1:1" s="224" customFormat="1">
      <c r="A594" s="1169"/>
    </row>
    <row r="595" spans="1:1" s="224" customFormat="1">
      <c r="A595" s="1169"/>
    </row>
    <row r="596" spans="1:1" s="224" customFormat="1">
      <c r="A596" s="1169"/>
    </row>
    <row r="597" spans="1:1" s="224" customFormat="1">
      <c r="A597" s="1169"/>
    </row>
    <row r="598" spans="1:1" s="224" customFormat="1">
      <c r="A598" s="1169"/>
    </row>
    <row r="599" spans="1:1" s="224" customFormat="1">
      <c r="A599" s="1169"/>
    </row>
    <row r="600" spans="1:1" s="224" customFormat="1">
      <c r="A600" s="1169"/>
    </row>
    <row r="601" spans="1:1" s="224" customFormat="1">
      <c r="A601" s="1169"/>
    </row>
    <row r="602" spans="1:1" s="224" customFormat="1">
      <c r="A602" s="1169"/>
    </row>
    <row r="603" spans="1:1" s="224" customFormat="1">
      <c r="A603" s="1169"/>
    </row>
    <row r="604" spans="1:1" s="224" customFormat="1">
      <c r="A604" s="1169"/>
    </row>
    <row r="605" spans="1:1" s="224" customFormat="1">
      <c r="A605" s="1169"/>
    </row>
    <row r="606" spans="1:1" s="224" customFormat="1">
      <c r="A606" s="1169"/>
    </row>
    <row r="607" spans="1:1" s="224" customFormat="1">
      <c r="A607" s="1169"/>
    </row>
    <row r="608" spans="1:1" s="224" customFormat="1">
      <c r="A608" s="1169"/>
    </row>
    <row r="609" spans="1:1" s="224" customFormat="1">
      <c r="A609" s="1169"/>
    </row>
    <row r="610" spans="1:1" s="224" customFormat="1">
      <c r="A610" s="1169"/>
    </row>
    <row r="611" spans="1:1" s="224" customFormat="1">
      <c r="A611" s="1169"/>
    </row>
    <row r="612" spans="1:1" s="224" customFormat="1">
      <c r="A612" s="1169"/>
    </row>
    <row r="613" spans="1:1" s="224" customFormat="1">
      <c r="A613" s="1169"/>
    </row>
    <row r="614" spans="1:1" s="224" customFormat="1">
      <c r="A614" s="1169"/>
    </row>
    <row r="615" spans="1:1" s="224" customFormat="1">
      <c r="A615" s="1169"/>
    </row>
    <row r="616" spans="1:1" s="224" customFormat="1">
      <c r="A616" s="1169"/>
    </row>
    <row r="617" spans="1:1" s="224" customFormat="1">
      <c r="A617" s="1169"/>
    </row>
    <row r="618" spans="1:1" s="224" customFormat="1">
      <c r="A618" s="1169"/>
    </row>
    <row r="619" spans="1:1" s="224" customFormat="1">
      <c r="A619" s="1169"/>
    </row>
    <row r="620" spans="1:1" s="224" customFormat="1">
      <c r="A620" s="1169"/>
    </row>
    <row r="621" spans="1:1" s="224" customFormat="1">
      <c r="A621" s="1169"/>
    </row>
    <row r="622" spans="1:1" s="224" customFormat="1">
      <c r="A622" s="1169"/>
    </row>
    <row r="623" spans="1:1" s="224" customFormat="1">
      <c r="A623" s="1169"/>
    </row>
    <row r="624" spans="1:1" s="224" customFormat="1">
      <c r="A624" s="1169"/>
    </row>
    <row r="625" spans="1:1" s="224" customFormat="1">
      <c r="A625" s="1169"/>
    </row>
    <row r="626" spans="1:1" s="224" customFormat="1">
      <c r="A626" s="1169"/>
    </row>
    <row r="627" spans="1:1" s="224" customFormat="1">
      <c r="A627" s="1169"/>
    </row>
    <row r="628" spans="1:1" s="224" customFormat="1">
      <c r="A628" s="1169"/>
    </row>
    <row r="629" spans="1:1" s="224" customFormat="1">
      <c r="A629" s="1169"/>
    </row>
    <row r="630" spans="1:1" s="224" customFormat="1">
      <c r="A630" s="1169"/>
    </row>
    <row r="631" spans="1:1" s="224" customFormat="1">
      <c r="A631" s="1169"/>
    </row>
    <row r="632" spans="1:1" s="224" customFormat="1">
      <c r="A632" s="1169"/>
    </row>
    <row r="633" spans="1:1" s="224" customFormat="1">
      <c r="A633" s="1169"/>
    </row>
    <row r="634" spans="1:1" s="224" customFormat="1">
      <c r="A634" s="1169"/>
    </row>
    <row r="635" spans="1:1" s="224" customFormat="1">
      <c r="A635" s="1169"/>
    </row>
    <row r="636" spans="1:1" s="224" customFormat="1">
      <c r="A636" s="1169"/>
    </row>
  </sheetData>
  <sheetProtection algorithmName="SHA-512" hashValue="TTN50ChaWa6LIJpTnLhA89hE5CbeH5wVS2ZYySkQuQOjLR/7w51XRERh/NcCXeVeL0S2WaEq8khlOaOtvL6W0A==" saltValue="7ZAmXmdu+Iu9Qol0JYG6ug==" spinCount="100000" sheet="1" objects="1" scenarios="1"/>
  <mergeCells count="15">
    <mergeCell ref="C21:F21"/>
    <mergeCell ref="H5:H8"/>
    <mergeCell ref="B15:B16"/>
    <mergeCell ref="C15:C16"/>
    <mergeCell ref="C17:C18"/>
    <mergeCell ref="D5:D8"/>
    <mergeCell ref="E5:E8"/>
    <mergeCell ref="F5:F8"/>
    <mergeCell ref="D2:J2"/>
    <mergeCell ref="C5:C10"/>
    <mergeCell ref="B19:F19"/>
    <mergeCell ref="B5:B10"/>
    <mergeCell ref="G5:G6"/>
    <mergeCell ref="J5:J6"/>
    <mergeCell ref="D3:J3"/>
  </mergeCells>
  <hyperlinks>
    <hyperlink ref="J23" location="Index!A1" display="Return to Index"/>
  </hyperlinks>
  <pageMargins left="0.70866141732283472" right="0.70866141732283472" top="0.74803149606299213" bottom="0.74803149606299213" header="0.31496062992125984" footer="0.31496062992125984"/>
  <pageSetup paperSize="9" scale="99" orientation="landscape" horizontalDpi="4294967293"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DO718"/>
  <sheetViews>
    <sheetView workbookViewId="0">
      <selection activeCell="C21" sqref="C21:J21"/>
    </sheetView>
  </sheetViews>
  <sheetFormatPr defaultRowHeight="15"/>
  <cols>
    <col min="1" max="1" width="6.28515625" style="1169" customWidth="1"/>
    <col min="2" max="2" width="3.5703125" hidden="1" customWidth="1"/>
    <col min="3" max="3" width="34.28515625" customWidth="1"/>
    <col min="4" max="4" width="7" customWidth="1"/>
    <col min="5" max="5" width="14.7109375" customWidth="1"/>
    <col min="6" max="6" width="13.7109375" customWidth="1"/>
    <col min="7" max="7" width="0.7109375" style="224" customWidth="1"/>
    <col min="8" max="8" width="13.5703125" customWidth="1"/>
    <col min="9" max="9" width="9.140625" customWidth="1"/>
    <col min="10" max="10" width="16.28515625" customWidth="1"/>
    <col min="11" max="11" width="1.5703125" style="224" customWidth="1"/>
    <col min="12" max="12" width="15" customWidth="1"/>
    <col min="13" max="13" width="1.28515625" style="224" customWidth="1"/>
    <col min="14" max="14" width="7.42578125" customWidth="1"/>
    <col min="15" max="15" width="15.7109375" bestFit="1" customWidth="1"/>
    <col min="16" max="119" width="8.7109375" style="224"/>
  </cols>
  <sheetData>
    <row r="1" spans="1:24" s="224" customFormat="1">
      <c r="A1" s="1169"/>
    </row>
    <row r="2" spans="1:24" hidden="1"/>
    <row r="3" spans="1:24" ht="18">
      <c r="B3" s="330" t="s">
        <v>357</v>
      </c>
      <c r="C3" s="224"/>
      <c r="D3" s="1838" t="s">
        <v>570</v>
      </c>
      <c r="E3" s="1839"/>
      <c r="F3" s="1839"/>
      <c r="G3" s="1839"/>
      <c r="H3" s="1839"/>
      <c r="I3" s="1839"/>
      <c r="J3" s="1839"/>
      <c r="K3" s="1839"/>
      <c r="L3" s="1839"/>
      <c r="M3" s="1839"/>
      <c r="N3" s="1839"/>
      <c r="O3" s="1840"/>
    </row>
    <row r="4" spans="1:24">
      <c r="B4" s="313"/>
      <c r="C4" s="1114"/>
      <c r="D4" s="1907"/>
      <c r="E4" s="1908"/>
      <c r="F4" s="1908"/>
      <c r="G4" s="1908"/>
      <c r="H4" s="1908"/>
      <c r="I4" s="1908"/>
      <c r="J4" s="1908"/>
      <c r="K4" s="1908"/>
      <c r="L4" s="1908"/>
      <c r="M4" s="1908"/>
      <c r="N4" s="1908"/>
      <c r="O4" s="1909"/>
    </row>
    <row r="5" spans="1:24" s="224" customFormat="1" ht="15.75" thickBot="1">
      <c r="A5" s="1169"/>
      <c r="B5" s="1176"/>
      <c r="C5" s="1176"/>
      <c r="D5" s="1176"/>
      <c r="E5" s="1176"/>
      <c r="F5" s="1176"/>
      <c r="G5" s="1176"/>
      <c r="H5" s="1118"/>
      <c r="I5" s="1118"/>
      <c r="J5" s="1118"/>
      <c r="K5" s="1118"/>
      <c r="L5" s="1118"/>
      <c r="M5" s="1118"/>
      <c r="N5" s="1118"/>
      <c r="O5" s="1118"/>
    </row>
    <row r="6" spans="1:24" ht="26.25" customHeight="1" thickBot="1">
      <c r="B6" s="1893" t="s">
        <v>9</v>
      </c>
      <c r="C6" s="1820" t="s">
        <v>260</v>
      </c>
      <c r="D6" s="1820" t="s">
        <v>358</v>
      </c>
      <c r="E6" s="1820" t="s">
        <v>359</v>
      </c>
      <c r="F6" s="1820" t="s">
        <v>249</v>
      </c>
      <c r="G6" s="1348"/>
      <c r="H6" s="1834" t="s">
        <v>360</v>
      </c>
      <c r="I6" s="1864"/>
      <c r="J6" s="1904"/>
      <c r="K6" s="1118"/>
      <c r="L6" s="1820" t="s">
        <v>361</v>
      </c>
      <c r="M6" s="1260"/>
      <c r="N6" s="1820" t="s">
        <v>262</v>
      </c>
      <c r="O6" s="1820" t="s">
        <v>250</v>
      </c>
    </row>
    <row r="7" spans="1:24" ht="6" customHeight="1" thickBot="1">
      <c r="B7" s="1894"/>
      <c r="C7" s="1821"/>
      <c r="D7" s="1821"/>
      <c r="E7" s="1821"/>
      <c r="F7" s="1821"/>
      <c r="G7" s="1348"/>
      <c r="H7" s="331"/>
      <c r="I7" s="331"/>
      <c r="J7" s="331"/>
      <c r="K7" s="1283"/>
      <c r="L7" s="1821"/>
      <c r="M7" s="1260"/>
      <c r="N7" s="1821"/>
      <c r="O7" s="1821"/>
    </row>
    <row r="8" spans="1:24" ht="36.75" customHeight="1" thickBot="1">
      <c r="B8" s="1894"/>
      <c r="C8" s="1821"/>
      <c r="D8" s="1821"/>
      <c r="E8" s="1821"/>
      <c r="F8" s="1821"/>
      <c r="G8" s="1349"/>
      <c r="H8" s="1823" t="s">
        <v>266</v>
      </c>
      <c r="I8" s="1824"/>
      <c r="J8" s="1825"/>
      <c r="K8" s="1283"/>
      <c r="L8" s="1821"/>
      <c r="M8" s="1260"/>
      <c r="N8" s="1821"/>
      <c r="O8" s="1821"/>
      <c r="V8" s="1108"/>
    </row>
    <row r="9" spans="1:24" ht="15" customHeight="1" thickBot="1">
      <c r="B9" s="1895"/>
      <c r="C9" s="1821"/>
      <c r="D9" s="1822"/>
      <c r="E9" s="713" t="s">
        <v>664</v>
      </c>
      <c r="F9" s="713" t="s">
        <v>664</v>
      </c>
      <c r="G9" s="1349"/>
      <c r="H9" s="712" t="s">
        <v>362</v>
      </c>
      <c r="I9" s="800" t="s">
        <v>363</v>
      </c>
      <c r="J9" s="801" t="s">
        <v>270</v>
      </c>
      <c r="K9" s="1118"/>
      <c r="L9" s="713" t="s">
        <v>664</v>
      </c>
      <c r="M9" s="1260"/>
      <c r="N9" s="1822"/>
      <c r="O9" s="713" t="s">
        <v>664</v>
      </c>
    </row>
    <row r="10" spans="1:24" ht="18" customHeight="1">
      <c r="B10" s="332"/>
      <c r="C10" s="1821"/>
      <c r="D10" s="720">
        <v>1</v>
      </c>
      <c r="E10" s="787">
        <v>2</v>
      </c>
      <c r="F10" s="719">
        <v>3</v>
      </c>
      <c r="G10" s="1186"/>
      <c r="H10" s="719">
        <v>4</v>
      </c>
      <c r="I10" s="802">
        <v>5</v>
      </c>
      <c r="J10" s="719">
        <v>6</v>
      </c>
      <c r="K10" s="1283"/>
      <c r="L10" s="719">
        <v>7</v>
      </c>
      <c r="M10" s="1260"/>
      <c r="N10" s="718" t="s">
        <v>364</v>
      </c>
      <c r="O10" s="720" t="s">
        <v>272</v>
      </c>
    </row>
    <row r="11" spans="1:24" ht="18" customHeight="1" thickBot="1">
      <c r="B11" s="333"/>
      <c r="C11" s="1822"/>
      <c r="D11" s="788"/>
      <c r="E11" s="788"/>
      <c r="F11" s="721" t="s">
        <v>365</v>
      </c>
      <c r="G11" s="1186"/>
      <c r="H11" s="721"/>
      <c r="I11" s="724"/>
      <c r="J11" s="721" t="s">
        <v>366</v>
      </c>
      <c r="K11" s="1283"/>
      <c r="L11" s="721" t="s">
        <v>318</v>
      </c>
      <c r="M11" s="1260"/>
      <c r="N11" s="778"/>
      <c r="O11" s="788"/>
    </row>
    <row r="12" spans="1:24" ht="25.5" customHeight="1" thickBot="1">
      <c r="B12" s="334">
        <v>1</v>
      </c>
      <c r="C12" s="335" t="s">
        <v>367</v>
      </c>
      <c r="D12" s="336">
        <v>0</v>
      </c>
      <c r="E12" s="1356"/>
      <c r="F12" s="1359"/>
      <c r="G12" s="1350"/>
      <c r="H12" s="1362"/>
      <c r="I12" s="1362"/>
      <c r="J12" s="1371"/>
      <c r="K12" s="1354"/>
      <c r="L12" s="1374"/>
      <c r="M12" s="1355"/>
      <c r="N12" s="1366"/>
      <c r="O12" s="1368">
        <f t="shared" ref="O12:O15" si="0">L12*N12</f>
        <v>0</v>
      </c>
      <c r="P12" s="1132"/>
    </row>
    <row r="13" spans="1:24" ht="18" customHeight="1">
      <c r="B13" s="337">
        <v>2</v>
      </c>
      <c r="C13" s="1896" t="s">
        <v>368</v>
      </c>
      <c r="D13" s="1898">
        <v>0.2</v>
      </c>
      <c r="E13" s="1900"/>
      <c r="F13" s="1902"/>
      <c r="G13" s="1351"/>
      <c r="H13" s="1900"/>
      <c r="I13" s="1915"/>
      <c r="J13" s="1902"/>
      <c r="K13" s="1354"/>
      <c r="L13" s="1902"/>
      <c r="M13" s="1355"/>
      <c r="N13" s="1910"/>
      <c r="O13" s="1912">
        <f t="shared" si="0"/>
        <v>0</v>
      </c>
      <c r="P13" s="1132"/>
    </row>
    <row r="14" spans="1:24" ht="18" customHeight="1">
      <c r="B14" s="338"/>
      <c r="C14" s="1897"/>
      <c r="D14" s="1899"/>
      <c r="E14" s="1901"/>
      <c r="F14" s="1903"/>
      <c r="G14" s="1352"/>
      <c r="H14" s="1901"/>
      <c r="I14" s="1916"/>
      <c r="J14" s="1903"/>
      <c r="K14" s="1354"/>
      <c r="L14" s="1903"/>
      <c r="M14" s="1355"/>
      <c r="N14" s="1911"/>
      <c r="O14" s="1913">
        <f t="shared" si="0"/>
        <v>0</v>
      </c>
      <c r="P14" s="1132"/>
      <c r="X14" s="1108"/>
    </row>
    <row r="15" spans="1:24" ht="18" customHeight="1">
      <c r="B15" s="339">
        <v>3</v>
      </c>
      <c r="C15" s="340" t="s">
        <v>369</v>
      </c>
      <c r="D15" s="341">
        <v>0.2</v>
      </c>
      <c r="E15" s="1357"/>
      <c r="F15" s="1360"/>
      <c r="G15" s="1350"/>
      <c r="H15" s="1357"/>
      <c r="I15" s="1364"/>
      <c r="J15" s="1372"/>
      <c r="K15" s="1354"/>
      <c r="L15" s="1375"/>
      <c r="M15" s="1355"/>
      <c r="N15" s="1365"/>
      <c r="O15" s="1369">
        <f t="shared" si="0"/>
        <v>0</v>
      </c>
      <c r="P15" s="1132"/>
    </row>
    <row r="16" spans="1:24" ht="18" customHeight="1">
      <c r="A16" s="1376"/>
      <c r="B16" s="339">
        <v>4</v>
      </c>
      <c r="C16" s="342" t="s">
        <v>370</v>
      </c>
      <c r="D16" s="343">
        <v>0.5</v>
      </c>
      <c r="E16" s="1358">
        <v>1000</v>
      </c>
      <c r="F16" s="1360">
        <f>E16*D16</f>
        <v>500</v>
      </c>
      <c r="G16" s="1350"/>
      <c r="H16" s="1363">
        <v>100</v>
      </c>
      <c r="I16" s="1365">
        <v>0.08</v>
      </c>
      <c r="J16" s="1372">
        <f>(1-I16)*H16</f>
        <v>92</v>
      </c>
      <c r="K16" s="1354"/>
      <c r="L16" s="1375">
        <f>F16-J16</f>
        <v>408</v>
      </c>
      <c r="M16" s="1355"/>
      <c r="N16" s="1365">
        <v>1</v>
      </c>
      <c r="O16" s="1370">
        <f>L16*N16</f>
        <v>408</v>
      </c>
      <c r="P16" s="1132"/>
    </row>
    <row r="17" spans="1:19" ht="18" customHeight="1" thickBot="1">
      <c r="B17" s="339">
        <v>5</v>
      </c>
      <c r="C17" s="344" t="s">
        <v>371</v>
      </c>
      <c r="D17" s="345">
        <v>1</v>
      </c>
      <c r="E17" s="1358"/>
      <c r="F17" s="1361"/>
      <c r="G17" s="1350"/>
      <c r="H17" s="1363"/>
      <c r="I17" s="1363"/>
      <c r="J17" s="1373"/>
      <c r="K17" s="1354"/>
      <c r="L17" s="1375"/>
      <c r="M17" s="1355"/>
      <c r="N17" s="1367"/>
      <c r="O17" s="1370">
        <f>L17*N17</f>
        <v>0</v>
      </c>
      <c r="P17" s="1132"/>
    </row>
    <row r="18" spans="1:19" ht="18" customHeight="1" thickBot="1">
      <c r="B18" s="346"/>
      <c r="C18" s="1841" t="s">
        <v>355</v>
      </c>
      <c r="D18" s="1843"/>
      <c r="E18" s="786">
        <f>SUM(E13:E17)</f>
        <v>1000</v>
      </c>
      <c r="F18" s="803">
        <f>SUM(F15:F17)</f>
        <v>500</v>
      </c>
      <c r="G18" s="1350"/>
      <c r="H18" s="786">
        <f>SUM(H15:H17)</f>
        <v>100</v>
      </c>
      <c r="I18" s="786"/>
      <c r="J18" s="786">
        <f>SUM(J15:J17)</f>
        <v>92</v>
      </c>
      <c r="K18" s="1354"/>
      <c r="L18" s="784">
        <f>SUM(L15:L17)</f>
        <v>408</v>
      </c>
      <c r="M18" s="1355"/>
      <c r="N18" s="804"/>
      <c r="O18" s="805">
        <f>SUM(O15:O17)</f>
        <v>408</v>
      </c>
      <c r="P18" s="1132"/>
    </row>
    <row r="19" spans="1:19" s="224" customFormat="1">
      <c r="A19" s="1169"/>
      <c r="B19" s="1118"/>
      <c r="C19" s="1118"/>
      <c r="D19" s="1118"/>
      <c r="E19" s="1176"/>
      <c r="F19" s="1176"/>
      <c r="G19" s="1188"/>
      <c r="H19" s="1176"/>
      <c r="I19" s="1176"/>
      <c r="J19" s="1176"/>
      <c r="K19" s="1118"/>
      <c r="L19" s="1118"/>
      <c r="M19" s="1118"/>
      <c r="N19" s="1118"/>
      <c r="O19" s="1118"/>
    </row>
    <row r="20" spans="1:19" s="224" customFormat="1" ht="11.25" customHeight="1">
      <c r="A20" s="1169"/>
      <c r="B20" s="1118"/>
      <c r="C20" s="1914" t="s">
        <v>372</v>
      </c>
      <c r="D20" s="1914"/>
      <c r="E20" s="1914"/>
      <c r="F20" s="1377"/>
      <c r="G20" s="1353"/>
      <c r="H20" s="1377"/>
      <c r="I20" s="1377"/>
      <c r="J20" s="1377"/>
      <c r="K20" s="1118"/>
      <c r="L20" s="1118"/>
      <c r="M20" s="1118"/>
      <c r="N20" s="1118"/>
      <c r="O20" s="1118"/>
    </row>
    <row r="21" spans="1:19" s="224" customFormat="1" ht="11.25" customHeight="1">
      <c r="A21" s="1169"/>
      <c r="B21" s="1118"/>
      <c r="C21" s="1914" t="s">
        <v>373</v>
      </c>
      <c r="D21" s="1914"/>
      <c r="E21" s="1914"/>
      <c r="F21" s="1914"/>
      <c r="G21" s="1914"/>
      <c r="H21" s="1914"/>
      <c r="I21" s="1914"/>
      <c r="J21" s="1914"/>
      <c r="K21" s="1118"/>
      <c r="L21" s="1118"/>
      <c r="M21" s="1118"/>
      <c r="N21" s="1118"/>
      <c r="O21" s="1118"/>
    </row>
    <row r="22" spans="1:19" s="224" customFormat="1" ht="12" customHeight="1">
      <c r="A22" s="1169"/>
      <c r="B22" s="1118" t="s">
        <v>374</v>
      </c>
      <c r="C22" s="1378" t="s">
        <v>375</v>
      </c>
      <c r="D22" s="1180"/>
      <c r="E22" s="1180"/>
      <c r="F22" s="1180"/>
      <c r="G22" s="1180"/>
      <c r="H22" s="1180"/>
      <c r="I22" s="1180"/>
      <c r="J22" s="1180"/>
      <c r="K22" s="1118"/>
      <c r="L22" s="1118"/>
      <c r="M22" s="1118"/>
      <c r="N22" s="1118"/>
      <c r="O22" s="1118"/>
    </row>
    <row r="23" spans="1:19" ht="15.75">
      <c r="B23" s="313"/>
      <c r="C23" s="1905" t="s">
        <v>376</v>
      </c>
      <c r="D23" s="1906"/>
      <c r="E23" s="1906"/>
      <c r="F23" s="1906"/>
      <c r="G23" s="1906"/>
      <c r="H23" s="1906"/>
      <c r="I23" s="1906"/>
      <c r="J23" s="1906"/>
      <c r="K23" s="1118"/>
      <c r="L23" s="1382"/>
      <c r="M23" s="1118"/>
      <c r="N23" s="313"/>
      <c r="O23" s="852" t="s">
        <v>245</v>
      </c>
    </row>
    <row r="24" spans="1:19" s="224" customFormat="1">
      <c r="A24" s="1169"/>
    </row>
    <row r="25" spans="1:19" s="224" customFormat="1">
      <c r="A25" s="1169"/>
    </row>
    <row r="26" spans="1:19" s="224" customFormat="1">
      <c r="A26" s="1169"/>
    </row>
    <row r="27" spans="1:19" s="224" customFormat="1">
      <c r="A27" s="1169"/>
    </row>
    <row r="28" spans="1:19" s="224" customFormat="1">
      <c r="A28" s="1169"/>
      <c r="C28" s="1379"/>
      <c r="H28" s="1380"/>
    </row>
    <row r="29" spans="1:19" s="224" customFormat="1">
      <c r="A29" s="1169"/>
      <c r="C29" s="1379"/>
      <c r="S29" s="1108"/>
    </row>
    <row r="30" spans="1:19" s="224" customFormat="1">
      <c r="A30" s="1169"/>
      <c r="C30" s="1379"/>
    </row>
    <row r="31" spans="1:19" s="224" customFormat="1">
      <c r="A31" s="1169"/>
      <c r="C31" s="1379"/>
      <c r="H31" s="1379"/>
    </row>
    <row r="32" spans="1:19" s="224" customFormat="1">
      <c r="A32" s="1169"/>
      <c r="C32" s="1379"/>
    </row>
    <row r="33" spans="1:8" s="224" customFormat="1">
      <c r="A33" s="1169"/>
      <c r="C33" s="1379"/>
      <c r="H33" s="1381"/>
    </row>
    <row r="34" spans="1:8" s="224" customFormat="1">
      <c r="A34" s="1169"/>
      <c r="H34" s="1380"/>
    </row>
    <row r="35" spans="1:8" s="224" customFormat="1">
      <c r="A35" s="1169"/>
    </row>
    <row r="36" spans="1:8" s="224" customFormat="1">
      <c r="A36" s="1169"/>
    </row>
    <row r="37" spans="1:8" s="224" customFormat="1">
      <c r="A37" s="1169"/>
    </row>
    <row r="38" spans="1:8" s="224" customFormat="1">
      <c r="A38" s="1169"/>
    </row>
    <row r="39" spans="1:8" s="224" customFormat="1">
      <c r="A39" s="1169"/>
    </row>
    <row r="40" spans="1:8" s="224" customFormat="1">
      <c r="A40" s="1169"/>
    </row>
    <row r="41" spans="1:8" s="224" customFormat="1">
      <c r="A41" s="1169"/>
    </row>
    <row r="42" spans="1:8" s="224" customFormat="1">
      <c r="A42" s="1169"/>
    </row>
    <row r="43" spans="1:8" s="224" customFormat="1">
      <c r="A43" s="1169"/>
    </row>
    <row r="44" spans="1:8" s="224" customFormat="1">
      <c r="A44" s="1169"/>
    </row>
    <row r="45" spans="1:8" s="224" customFormat="1">
      <c r="A45" s="1169"/>
    </row>
    <row r="46" spans="1:8" s="224" customFormat="1">
      <c r="A46" s="1169"/>
    </row>
    <row r="47" spans="1:8" s="224" customFormat="1">
      <c r="A47" s="1169"/>
    </row>
    <row r="48" spans="1:8" s="224" customFormat="1">
      <c r="A48" s="1169"/>
    </row>
    <row r="49" spans="1:1" s="224" customFormat="1">
      <c r="A49" s="1169"/>
    </row>
    <row r="50" spans="1:1" s="224" customFormat="1">
      <c r="A50" s="1169"/>
    </row>
    <row r="51" spans="1:1" s="224" customFormat="1">
      <c r="A51" s="1169"/>
    </row>
    <row r="52" spans="1:1" s="224" customFormat="1">
      <c r="A52" s="1169"/>
    </row>
    <row r="53" spans="1:1" s="224" customFormat="1">
      <c r="A53" s="1169"/>
    </row>
    <row r="54" spans="1:1" s="224" customFormat="1">
      <c r="A54" s="1169"/>
    </row>
    <row r="55" spans="1:1" s="224" customFormat="1">
      <c r="A55" s="1169"/>
    </row>
    <row r="56" spans="1:1" s="224" customFormat="1">
      <c r="A56" s="1169"/>
    </row>
    <row r="57" spans="1:1" s="224" customFormat="1">
      <c r="A57" s="1169"/>
    </row>
    <row r="58" spans="1:1" s="224" customFormat="1">
      <c r="A58" s="1169"/>
    </row>
    <row r="59" spans="1:1" s="224" customFormat="1">
      <c r="A59" s="1169"/>
    </row>
    <row r="60" spans="1:1" s="224" customFormat="1">
      <c r="A60" s="1169"/>
    </row>
    <row r="61" spans="1:1" s="224" customFormat="1">
      <c r="A61" s="1169"/>
    </row>
    <row r="62" spans="1:1" s="224" customFormat="1">
      <c r="A62" s="1169"/>
    </row>
    <row r="63" spans="1:1" s="224" customFormat="1">
      <c r="A63" s="1169"/>
    </row>
    <row r="64" spans="1:1" s="224" customFormat="1">
      <c r="A64" s="1169"/>
    </row>
    <row r="65" spans="1:1" s="224" customFormat="1">
      <c r="A65" s="1169"/>
    </row>
    <row r="66" spans="1:1" s="224" customFormat="1">
      <c r="A66" s="1169"/>
    </row>
    <row r="67" spans="1:1" s="224" customFormat="1">
      <c r="A67" s="1169"/>
    </row>
    <row r="68" spans="1:1" s="224" customFormat="1">
      <c r="A68" s="1169"/>
    </row>
    <row r="69" spans="1:1" s="224" customFormat="1">
      <c r="A69" s="1169"/>
    </row>
    <row r="70" spans="1:1" s="224" customFormat="1">
      <c r="A70" s="1169"/>
    </row>
    <row r="71" spans="1:1" s="224" customFormat="1">
      <c r="A71" s="1169"/>
    </row>
    <row r="72" spans="1:1" s="224" customFormat="1">
      <c r="A72" s="1169"/>
    </row>
    <row r="73" spans="1:1" s="224" customFormat="1">
      <c r="A73" s="1169"/>
    </row>
    <row r="74" spans="1:1" s="224" customFormat="1">
      <c r="A74" s="1169"/>
    </row>
    <row r="75" spans="1:1" s="224" customFormat="1">
      <c r="A75" s="1169"/>
    </row>
    <row r="76" spans="1:1" s="224" customFormat="1">
      <c r="A76" s="1169"/>
    </row>
    <row r="77" spans="1:1" s="224" customFormat="1">
      <c r="A77" s="1169"/>
    </row>
    <row r="78" spans="1:1" s="224" customFormat="1">
      <c r="A78" s="1169"/>
    </row>
    <row r="79" spans="1:1" s="224" customFormat="1">
      <c r="A79" s="1169"/>
    </row>
    <row r="80" spans="1:1" s="224" customFormat="1">
      <c r="A80" s="1169"/>
    </row>
    <row r="81" spans="1:1" s="224" customFormat="1">
      <c r="A81" s="1169"/>
    </row>
    <row r="82" spans="1:1" s="224" customFormat="1">
      <c r="A82" s="1169"/>
    </row>
    <row r="83" spans="1:1" s="224" customFormat="1">
      <c r="A83" s="1169"/>
    </row>
    <row r="84" spans="1:1" s="224" customFormat="1">
      <c r="A84" s="1169"/>
    </row>
    <row r="85" spans="1:1" s="224" customFormat="1">
      <c r="A85" s="1169"/>
    </row>
    <row r="86" spans="1:1" s="224" customFormat="1">
      <c r="A86" s="1169"/>
    </row>
    <row r="87" spans="1:1" s="224" customFormat="1">
      <c r="A87" s="1169"/>
    </row>
    <row r="88" spans="1:1" s="224" customFormat="1">
      <c r="A88" s="1169"/>
    </row>
    <row r="89" spans="1:1" s="224" customFormat="1">
      <c r="A89" s="1169"/>
    </row>
    <row r="90" spans="1:1" s="224" customFormat="1">
      <c r="A90" s="1169"/>
    </row>
    <row r="91" spans="1:1" s="224" customFormat="1">
      <c r="A91" s="1169"/>
    </row>
    <row r="92" spans="1:1" s="224" customFormat="1">
      <c r="A92" s="1169"/>
    </row>
    <row r="93" spans="1:1" s="224" customFormat="1">
      <c r="A93" s="1169"/>
    </row>
    <row r="94" spans="1:1" s="224" customFormat="1">
      <c r="A94" s="1169"/>
    </row>
    <row r="95" spans="1:1" s="224" customFormat="1">
      <c r="A95" s="1169"/>
    </row>
    <row r="96" spans="1:1" s="224" customFormat="1">
      <c r="A96" s="1169"/>
    </row>
    <row r="97" spans="1:1" s="224" customFormat="1">
      <c r="A97" s="1169"/>
    </row>
    <row r="98" spans="1:1" s="224" customFormat="1">
      <c r="A98" s="1169"/>
    </row>
    <row r="99" spans="1:1" s="224" customFormat="1">
      <c r="A99" s="1169"/>
    </row>
    <row r="100" spans="1:1" s="224" customFormat="1">
      <c r="A100" s="1169"/>
    </row>
    <row r="101" spans="1:1" s="224" customFormat="1">
      <c r="A101" s="1169"/>
    </row>
    <row r="102" spans="1:1" s="224" customFormat="1">
      <c r="A102" s="1169"/>
    </row>
    <row r="103" spans="1:1" s="224" customFormat="1">
      <c r="A103" s="1169"/>
    </row>
    <row r="104" spans="1:1" s="224" customFormat="1">
      <c r="A104" s="1169"/>
    </row>
    <row r="105" spans="1:1" s="224" customFormat="1">
      <c r="A105" s="1169"/>
    </row>
    <row r="106" spans="1:1" s="224" customFormat="1">
      <c r="A106" s="1169"/>
    </row>
    <row r="107" spans="1:1" s="224" customFormat="1">
      <c r="A107" s="1169"/>
    </row>
    <row r="108" spans="1:1" s="224" customFormat="1">
      <c r="A108" s="1169"/>
    </row>
    <row r="109" spans="1:1" s="224" customFormat="1">
      <c r="A109" s="1169"/>
    </row>
    <row r="110" spans="1:1" s="224" customFormat="1">
      <c r="A110" s="1169"/>
    </row>
    <row r="111" spans="1:1" s="224" customFormat="1">
      <c r="A111" s="1169"/>
    </row>
    <row r="112" spans="1:1" s="224" customFormat="1">
      <c r="A112" s="1169"/>
    </row>
    <row r="113" spans="1:1" s="224" customFormat="1">
      <c r="A113" s="1169"/>
    </row>
    <row r="114" spans="1:1" s="224" customFormat="1">
      <c r="A114" s="1169"/>
    </row>
    <row r="115" spans="1:1" s="224" customFormat="1">
      <c r="A115" s="1169"/>
    </row>
    <row r="116" spans="1:1" s="224" customFormat="1">
      <c r="A116" s="1169"/>
    </row>
    <row r="117" spans="1:1" s="224" customFormat="1">
      <c r="A117" s="1169"/>
    </row>
    <row r="118" spans="1:1" s="224" customFormat="1">
      <c r="A118" s="1169"/>
    </row>
    <row r="119" spans="1:1" s="224" customFormat="1">
      <c r="A119" s="1169"/>
    </row>
    <row r="120" spans="1:1" s="224" customFormat="1">
      <c r="A120" s="1169"/>
    </row>
    <row r="121" spans="1:1" s="224" customFormat="1">
      <c r="A121" s="1169"/>
    </row>
    <row r="122" spans="1:1" s="224" customFormat="1">
      <c r="A122" s="1169"/>
    </row>
    <row r="123" spans="1:1" s="224" customFormat="1">
      <c r="A123" s="1169"/>
    </row>
    <row r="124" spans="1:1" s="224" customFormat="1">
      <c r="A124" s="1169"/>
    </row>
    <row r="125" spans="1:1" s="224" customFormat="1">
      <c r="A125" s="1169"/>
    </row>
    <row r="126" spans="1:1" s="224" customFormat="1">
      <c r="A126" s="1169"/>
    </row>
    <row r="127" spans="1:1" s="224" customFormat="1">
      <c r="A127" s="1169"/>
    </row>
    <row r="128" spans="1:1" s="224" customFormat="1">
      <c r="A128" s="1169"/>
    </row>
    <row r="129" spans="1:1" s="224" customFormat="1">
      <c r="A129" s="1169"/>
    </row>
    <row r="130" spans="1:1" s="224" customFormat="1">
      <c r="A130" s="1169"/>
    </row>
    <row r="131" spans="1:1" s="224" customFormat="1">
      <c r="A131" s="1169"/>
    </row>
    <row r="132" spans="1:1" s="224" customFormat="1">
      <c r="A132" s="1169"/>
    </row>
    <row r="133" spans="1:1" s="224" customFormat="1">
      <c r="A133" s="1169"/>
    </row>
    <row r="134" spans="1:1" s="224" customFormat="1">
      <c r="A134" s="1169"/>
    </row>
    <row r="135" spans="1:1" s="224" customFormat="1">
      <c r="A135" s="1169"/>
    </row>
    <row r="136" spans="1:1" s="224" customFormat="1">
      <c r="A136" s="1169"/>
    </row>
    <row r="137" spans="1:1" s="224" customFormat="1">
      <c r="A137" s="1169"/>
    </row>
    <row r="138" spans="1:1" s="224" customFormat="1">
      <c r="A138" s="1169"/>
    </row>
    <row r="139" spans="1:1" s="224" customFormat="1">
      <c r="A139" s="1169"/>
    </row>
    <row r="140" spans="1:1" s="224" customFormat="1">
      <c r="A140" s="1169"/>
    </row>
    <row r="141" spans="1:1" s="224" customFormat="1">
      <c r="A141" s="1169"/>
    </row>
    <row r="142" spans="1:1" s="224" customFormat="1">
      <c r="A142" s="1169"/>
    </row>
    <row r="143" spans="1:1" s="224" customFormat="1">
      <c r="A143" s="1169"/>
    </row>
    <row r="144" spans="1:1" s="224" customFormat="1">
      <c r="A144" s="1169"/>
    </row>
    <row r="145" spans="1:1" s="224" customFormat="1">
      <c r="A145" s="1169"/>
    </row>
    <row r="146" spans="1:1" s="224" customFormat="1">
      <c r="A146" s="1169"/>
    </row>
    <row r="147" spans="1:1" s="224" customFormat="1">
      <c r="A147" s="1169"/>
    </row>
    <row r="148" spans="1:1" s="224" customFormat="1">
      <c r="A148" s="1169"/>
    </row>
    <row r="149" spans="1:1" s="224" customFormat="1">
      <c r="A149" s="1169"/>
    </row>
    <row r="150" spans="1:1" s="224" customFormat="1">
      <c r="A150" s="1169"/>
    </row>
    <row r="151" spans="1:1" s="224" customFormat="1">
      <c r="A151" s="1169"/>
    </row>
    <row r="152" spans="1:1" s="224" customFormat="1">
      <c r="A152" s="1169"/>
    </row>
    <row r="153" spans="1:1" s="224" customFormat="1">
      <c r="A153" s="1169"/>
    </row>
    <row r="154" spans="1:1" s="224" customFormat="1">
      <c r="A154" s="1169"/>
    </row>
    <row r="155" spans="1:1" s="224" customFormat="1">
      <c r="A155" s="1169"/>
    </row>
    <row r="156" spans="1:1" s="224" customFormat="1">
      <c r="A156" s="1169"/>
    </row>
    <row r="157" spans="1:1" s="224" customFormat="1">
      <c r="A157" s="1169"/>
    </row>
    <row r="158" spans="1:1" s="224" customFormat="1">
      <c r="A158" s="1169"/>
    </row>
    <row r="159" spans="1:1" s="224" customFormat="1">
      <c r="A159" s="1169"/>
    </row>
    <row r="160" spans="1:1" s="224" customFormat="1">
      <c r="A160" s="1169"/>
    </row>
    <row r="161" spans="1:1" s="224" customFormat="1">
      <c r="A161" s="1169"/>
    </row>
    <row r="162" spans="1:1" s="224" customFormat="1">
      <c r="A162" s="1169"/>
    </row>
    <row r="163" spans="1:1" s="224" customFormat="1">
      <c r="A163" s="1169"/>
    </row>
    <row r="164" spans="1:1" s="224" customFormat="1">
      <c r="A164" s="1169"/>
    </row>
    <row r="165" spans="1:1" s="224" customFormat="1">
      <c r="A165" s="1169"/>
    </row>
    <row r="166" spans="1:1" s="224" customFormat="1">
      <c r="A166" s="1169"/>
    </row>
    <row r="167" spans="1:1" s="224" customFormat="1">
      <c r="A167" s="1169"/>
    </row>
    <row r="168" spans="1:1" s="224" customFormat="1">
      <c r="A168" s="1169"/>
    </row>
    <row r="169" spans="1:1" s="224" customFormat="1">
      <c r="A169" s="1169"/>
    </row>
    <row r="170" spans="1:1" s="224" customFormat="1">
      <c r="A170" s="1169"/>
    </row>
    <row r="171" spans="1:1" s="224" customFormat="1">
      <c r="A171" s="1169"/>
    </row>
    <row r="172" spans="1:1" s="224" customFormat="1">
      <c r="A172" s="1169"/>
    </row>
    <row r="173" spans="1:1" s="224" customFormat="1">
      <c r="A173" s="1169"/>
    </row>
    <row r="174" spans="1:1" s="224" customFormat="1">
      <c r="A174" s="1169"/>
    </row>
    <row r="175" spans="1:1" s="224" customFormat="1">
      <c r="A175" s="1169"/>
    </row>
    <row r="176" spans="1:1" s="224" customFormat="1">
      <c r="A176" s="1169"/>
    </row>
    <row r="177" spans="1:1" s="224" customFormat="1">
      <c r="A177" s="1169"/>
    </row>
    <row r="178" spans="1:1" s="224" customFormat="1">
      <c r="A178" s="1169"/>
    </row>
    <row r="179" spans="1:1" s="224" customFormat="1">
      <c r="A179" s="1169"/>
    </row>
    <row r="180" spans="1:1" s="224" customFormat="1">
      <c r="A180" s="1169"/>
    </row>
    <row r="181" spans="1:1" s="224" customFormat="1">
      <c r="A181" s="1169"/>
    </row>
    <row r="182" spans="1:1" s="224" customFormat="1">
      <c r="A182" s="1169"/>
    </row>
    <row r="183" spans="1:1" s="224" customFormat="1">
      <c r="A183" s="1169"/>
    </row>
    <row r="184" spans="1:1" s="224" customFormat="1">
      <c r="A184" s="1169"/>
    </row>
    <row r="185" spans="1:1" s="224" customFormat="1">
      <c r="A185" s="1169"/>
    </row>
    <row r="186" spans="1:1" s="224" customFormat="1">
      <c r="A186" s="1169"/>
    </row>
    <row r="187" spans="1:1" s="224" customFormat="1">
      <c r="A187" s="1169"/>
    </row>
    <row r="188" spans="1:1" s="224" customFormat="1">
      <c r="A188" s="1169"/>
    </row>
    <row r="189" spans="1:1" s="224" customFormat="1">
      <c r="A189" s="1169"/>
    </row>
    <row r="190" spans="1:1" s="224" customFormat="1">
      <c r="A190" s="1169"/>
    </row>
    <row r="191" spans="1:1" s="224" customFormat="1">
      <c r="A191" s="1169"/>
    </row>
    <row r="192" spans="1:1" s="224" customFormat="1">
      <c r="A192" s="1169"/>
    </row>
    <row r="193" spans="1:1" s="224" customFormat="1">
      <c r="A193" s="1169"/>
    </row>
    <row r="194" spans="1:1" s="224" customFormat="1">
      <c r="A194" s="1169"/>
    </row>
    <row r="195" spans="1:1" s="224" customFormat="1">
      <c r="A195" s="1169"/>
    </row>
    <row r="196" spans="1:1" s="224" customFormat="1">
      <c r="A196" s="1169"/>
    </row>
    <row r="197" spans="1:1" s="224" customFormat="1">
      <c r="A197" s="1169"/>
    </row>
    <row r="198" spans="1:1" s="224" customFormat="1">
      <c r="A198" s="1169"/>
    </row>
    <row r="199" spans="1:1" s="224" customFormat="1">
      <c r="A199" s="1169"/>
    </row>
    <row r="200" spans="1:1" s="224" customFormat="1">
      <c r="A200" s="1169"/>
    </row>
    <row r="201" spans="1:1" s="224" customFormat="1">
      <c r="A201" s="1169"/>
    </row>
    <row r="202" spans="1:1" s="224" customFormat="1">
      <c r="A202" s="1169"/>
    </row>
    <row r="203" spans="1:1" s="224" customFormat="1">
      <c r="A203" s="1169"/>
    </row>
    <row r="204" spans="1:1" s="224" customFormat="1">
      <c r="A204" s="1169"/>
    </row>
    <row r="205" spans="1:1" s="224" customFormat="1">
      <c r="A205" s="1169"/>
    </row>
    <row r="206" spans="1:1" s="224" customFormat="1">
      <c r="A206" s="1169"/>
    </row>
    <row r="207" spans="1:1" s="224" customFormat="1">
      <c r="A207" s="1169"/>
    </row>
    <row r="208" spans="1:1" s="224" customFormat="1">
      <c r="A208" s="1169"/>
    </row>
    <row r="209" spans="1:1" s="224" customFormat="1">
      <c r="A209" s="1169"/>
    </row>
    <row r="210" spans="1:1" s="224" customFormat="1">
      <c r="A210" s="1169"/>
    </row>
    <row r="211" spans="1:1" s="224" customFormat="1">
      <c r="A211" s="1169"/>
    </row>
    <row r="212" spans="1:1" s="224" customFormat="1">
      <c r="A212" s="1169"/>
    </row>
    <row r="213" spans="1:1" s="224" customFormat="1">
      <c r="A213" s="1169"/>
    </row>
    <row r="214" spans="1:1" s="224" customFormat="1">
      <c r="A214" s="1169"/>
    </row>
    <row r="215" spans="1:1" s="224" customFormat="1">
      <c r="A215" s="1169"/>
    </row>
    <row r="216" spans="1:1" s="224" customFormat="1">
      <c r="A216" s="1169"/>
    </row>
    <row r="217" spans="1:1" s="224" customFormat="1">
      <c r="A217" s="1169"/>
    </row>
    <row r="218" spans="1:1" s="224" customFormat="1">
      <c r="A218" s="1169"/>
    </row>
    <row r="219" spans="1:1" s="224" customFormat="1">
      <c r="A219" s="1169"/>
    </row>
    <row r="220" spans="1:1" s="224" customFormat="1">
      <c r="A220" s="1169"/>
    </row>
    <row r="221" spans="1:1" s="224" customFormat="1">
      <c r="A221" s="1169"/>
    </row>
    <row r="222" spans="1:1" s="224" customFormat="1">
      <c r="A222" s="1169"/>
    </row>
    <row r="223" spans="1:1" s="224" customFormat="1">
      <c r="A223" s="1169"/>
    </row>
    <row r="224" spans="1:1" s="224" customFormat="1">
      <c r="A224" s="1169"/>
    </row>
    <row r="225" spans="1:1" s="224" customFormat="1">
      <c r="A225" s="1169"/>
    </row>
    <row r="226" spans="1:1" s="224" customFormat="1">
      <c r="A226" s="1169"/>
    </row>
    <row r="227" spans="1:1" s="224" customFormat="1">
      <c r="A227" s="1169"/>
    </row>
    <row r="228" spans="1:1" s="224" customFormat="1">
      <c r="A228" s="1169"/>
    </row>
    <row r="229" spans="1:1" s="224" customFormat="1">
      <c r="A229" s="1169"/>
    </row>
    <row r="230" spans="1:1" s="224" customFormat="1">
      <c r="A230" s="1169"/>
    </row>
    <row r="231" spans="1:1" s="224" customFormat="1">
      <c r="A231" s="1169"/>
    </row>
    <row r="232" spans="1:1" s="224" customFormat="1">
      <c r="A232" s="1169"/>
    </row>
    <row r="233" spans="1:1" s="224" customFormat="1">
      <c r="A233" s="1169"/>
    </row>
    <row r="234" spans="1:1" s="224" customFormat="1">
      <c r="A234" s="1169"/>
    </row>
    <row r="235" spans="1:1" s="224" customFormat="1">
      <c r="A235" s="1169"/>
    </row>
    <row r="236" spans="1:1" s="224" customFormat="1">
      <c r="A236" s="1169"/>
    </row>
    <row r="237" spans="1:1" s="224" customFormat="1">
      <c r="A237" s="1169"/>
    </row>
    <row r="238" spans="1:1" s="224" customFormat="1">
      <c r="A238" s="1169"/>
    </row>
    <row r="239" spans="1:1" s="224" customFormat="1">
      <c r="A239" s="1169"/>
    </row>
    <row r="240" spans="1:1" s="224" customFormat="1">
      <c r="A240" s="1169"/>
    </row>
    <row r="241" spans="1:1" s="224" customFormat="1">
      <c r="A241" s="1169"/>
    </row>
    <row r="242" spans="1:1" s="224" customFormat="1">
      <c r="A242" s="1169"/>
    </row>
    <row r="243" spans="1:1" s="224" customFormat="1">
      <c r="A243" s="1169"/>
    </row>
    <row r="244" spans="1:1" s="224" customFormat="1">
      <c r="A244" s="1169"/>
    </row>
    <row r="245" spans="1:1" s="224" customFormat="1">
      <c r="A245" s="1169"/>
    </row>
    <row r="246" spans="1:1" s="224" customFormat="1">
      <c r="A246" s="1169"/>
    </row>
    <row r="247" spans="1:1" s="224" customFormat="1">
      <c r="A247" s="1169"/>
    </row>
    <row r="248" spans="1:1" s="224" customFormat="1">
      <c r="A248" s="1169"/>
    </row>
    <row r="249" spans="1:1" s="224" customFormat="1">
      <c r="A249" s="1169"/>
    </row>
    <row r="250" spans="1:1" s="224" customFormat="1">
      <c r="A250" s="1169"/>
    </row>
    <row r="251" spans="1:1" s="224" customFormat="1">
      <c r="A251" s="1169"/>
    </row>
    <row r="252" spans="1:1" s="224" customFormat="1">
      <c r="A252" s="1169"/>
    </row>
    <row r="253" spans="1:1" s="224" customFormat="1">
      <c r="A253" s="1169"/>
    </row>
    <row r="254" spans="1:1" s="224" customFormat="1">
      <c r="A254" s="1169"/>
    </row>
    <row r="255" spans="1:1" s="224" customFormat="1">
      <c r="A255" s="1169"/>
    </row>
    <row r="256" spans="1:1" s="224" customFormat="1">
      <c r="A256" s="1169"/>
    </row>
    <row r="257" spans="1:1" s="224" customFormat="1">
      <c r="A257" s="1169"/>
    </row>
    <row r="258" spans="1:1" s="224" customFormat="1">
      <c r="A258" s="1169"/>
    </row>
    <row r="259" spans="1:1" s="224" customFormat="1">
      <c r="A259" s="1169"/>
    </row>
    <row r="260" spans="1:1" s="224" customFormat="1">
      <c r="A260" s="1169"/>
    </row>
    <row r="261" spans="1:1" s="224" customFormat="1">
      <c r="A261" s="1169"/>
    </row>
    <row r="262" spans="1:1" s="224" customFormat="1">
      <c r="A262" s="1169"/>
    </row>
    <row r="263" spans="1:1" s="224" customFormat="1">
      <c r="A263" s="1169"/>
    </row>
    <row r="264" spans="1:1" s="224" customFormat="1">
      <c r="A264" s="1169"/>
    </row>
    <row r="265" spans="1:1" s="224" customFormat="1">
      <c r="A265" s="1169"/>
    </row>
    <row r="266" spans="1:1" s="224" customFormat="1">
      <c r="A266" s="1169"/>
    </row>
    <row r="267" spans="1:1" s="224" customFormat="1">
      <c r="A267" s="1169"/>
    </row>
    <row r="268" spans="1:1" s="224" customFormat="1">
      <c r="A268" s="1169"/>
    </row>
    <row r="269" spans="1:1" s="224" customFormat="1">
      <c r="A269" s="1169"/>
    </row>
    <row r="270" spans="1:1" s="224" customFormat="1">
      <c r="A270" s="1169"/>
    </row>
    <row r="271" spans="1:1" s="224" customFormat="1">
      <c r="A271" s="1169"/>
    </row>
    <row r="272" spans="1:1" s="224" customFormat="1">
      <c r="A272" s="1169"/>
    </row>
    <row r="273" spans="1:1" s="224" customFormat="1">
      <c r="A273" s="1169"/>
    </row>
    <row r="274" spans="1:1" s="224" customFormat="1">
      <c r="A274" s="1169"/>
    </row>
    <row r="275" spans="1:1" s="224" customFormat="1">
      <c r="A275" s="1169"/>
    </row>
    <row r="276" spans="1:1" s="224" customFormat="1">
      <c r="A276" s="1169"/>
    </row>
    <row r="277" spans="1:1" s="224" customFormat="1">
      <c r="A277" s="1169"/>
    </row>
    <row r="278" spans="1:1" s="224" customFormat="1">
      <c r="A278" s="1169"/>
    </row>
    <row r="279" spans="1:1" s="224" customFormat="1">
      <c r="A279" s="1169"/>
    </row>
    <row r="280" spans="1:1" s="224" customFormat="1">
      <c r="A280" s="1169"/>
    </row>
    <row r="281" spans="1:1" s="224" customFormat="1">
      <c r="A281" s="1169"/>
    </row>
    <row r="282" spans="1:1" s="224" customFormat="1">
      <c r="A282" s="1169"/>
    </row>
    <row r="283" spans="1:1" s="224" customFormat="1">
      <c r="A283" s="1169"/>
    </row>
    <row r="284" spans="1:1" s="224" customFormat="1">
      <c r="A284" s="1169"/>
    </row>
    <row r="285" spans="1:1" s="224" customFormat="1">
      <c r="A285" s="1169"/>
    </row>
    <row r="286" spans="1:1" s="224" customFormat="1">
      <c r="A286" s="1169"/>
    </row>
    <row r="287" spans="1:1" s="224" customFormat="1">
      <c r="A287" s="1169"/>
    </row>
    <row r="288" spans="1:1" s="224" customFormat="1">
      <c r="A288" s="1169"/>
    </row>
    <row r="289" spans="1:1" s="224" customFormat="1">
      <c r="A289" s="1169"/>
    </row>
    <row r="290" spans="1:1" s="224" customFormat="1">
      <c r="A290" s="1169"/>
    </row>
    <row r="291" spans="1:1" s="224" customFormat="1">
      <c r="A291" s="1169"/>
    </row>
    <row r="292" spans="1:1" s="224" customFormat="1">
      <c r="A292" s="1169"/>
    </row>
    <row r="293" spans="1:1" s="224" customFormat="1">
      <c r="A293" s="1169"/>
    </row>
    <row r="294" spans="1:1" s="224" customFormat="1">
      <c r="A294" s="1169"/>
    </row>
    <row r="295" spans="1:1" s="224" customFormat="1">
      <c r="A295" s="1169"/>
    </row>
    <row r="296" spans="1:1" s="224" customFormat="1">
      <c r="A296" s="1169"/>
    </row>
    <row r="297" spans="1:1" s="224" customFormat="1">
      <c r="A297" s="1169"/>
    </row>
    <row r="298" spans="1:1" s="224" customFormat="1">
      <c r="A298" s="1169"/>
    </row>
    <row r="299" spans="1:1" s="224" customFormat="1">
      <c r="A299" s="1169"/>
    </row>
    <row r="300" spans="1:1" s="224" customFormat="1">
      <c r="A300" s="1169"/>
    </row>
    <row r="301" spans="1:1" s="224" customFormat="1">
      <c r="A301" s="1169"/>
    </row>
    <row r="302" spans="1:1" s="224" customFormat="1">
      <c r="A302" s="1169"/>
    </row>
    <row r="303" spans="1:1" s="224" customFormat="1">
      <c r="A303" s="1169"/>
    </row>
    <row r="304" spans="1:1" s="224" customFormat="1">
      <c r="A304" s="1169"/>
    </row>
    <row r="305" spans="1:1" s="224" customFormat="1">
      <c r="A305" s="1169"/>
    </row>
    <row r="306" spans="1:1" s="224" customFormat="1">
      <c r="A306" s="1169"/>
    </row>
    <row r="307" spans="1:1" s="224" customFormat="1">
      <c r="A307" s="1169"/>
    </row>
    <row r="308" spans="1:1" s="224" customFormat="1">
      <c r="A308" s="1169"/>
    </row>
    <row r="309" spans="1:1" s="224" customFormat="1">
      <c r="A309" s="1169"/>
    </row>
    <row r="310" spans="1:1" s="224" customFormat="1">
      <c r="A310" s="1169"/>
    </row>
    <row r="311" spans="1:1" s="224" customFormat="1">
      <c r="A311" s="1169"/>
    </row>
    <row r="312" spans="1:1" s="224" customFormat="1">
      <c r="A312" s="1169"/>
    </row>
    <row r="313" spans="1:1" s="224" customFormat="1">
      <c r="A313" s="1169"/>
    </row>
    <row r="314" spans="1:1" s="224" customFormat="1">
      <c r="A314" s="1169"/>
    </row>
    <row r="315" spans="1:1" s="224" customFormat="1">
      <c r="A315" s="1169"/>
    </row>
    <row r="316" spans="1:1" s="224" customFormat="1">
      <c r="A316" s="1169"/>
    </row>
    <row r="317" spans="1:1" s="224" customFormat="1">
      <c r="A317" s="1169"/>
    </row>
    <row r="318" spans="1:1" s="224" customFormat="1">
      <c r="A318" s="1169"/>
    </row>
    <row r="319" spans="1:1" s="224" customFormat="1">
      <c r="A319" s="1169"/>
    </row>
    <row r="320" spans="1:1" s="224" customFormat="1">
      <c r="A320" s="1169"/>
    </row>
    <row r="321" spans="1:1" s="224" customFormat="1">
      <c r="A321" s="1169"/>
    </row>
    <row r="322" spans="1:1" s="224" customFormat="1">
      <c r="A322" s="1169"/>
    </row>
    <row r="323" spans="1:1" s="224" customFormat="1">
      <c r="A323" s="1169"/>
    </row>
    <row r="324" spans="1:1" s="224" customFormat="1">
      <c r="A324" s="1169"/>
    </row>
    <row r="325" spans="1:1" s="224" customFormat="1">
      <c r="A325" s="1169"/>
    </row>
    <row r="326" spans="1:1" s="224" customFormat="1">
      <c r="A326" s="1169"/>
    </row>
    <row r="327" spans="1:1" s="224" customFormat="1">
      <c r="A327" s="1169"/>
    </row>
    <row r="328" spans="1:1" s="224" customFormat="1">
      <c r="A328" s="1169"/>
    </row>
    <row r="329" spans="1:1" s="224" customFormat="1">
      <c r="A329" s="1169"/>
    </row>
    <row r="330" spans="1:1" s="224" customFormat="1">
      <c r="A330" s="1169"/>
    </row>
    <row r="331" spans="1:1" s="224" customFormat="1">
      <c r="A331" s="1169"/>
    </row>
    <row r="332" spans="1:1" s="224" customFormat="1">
      <c r="A332" s="1169"/>
    </row>
    <row r="333" spans="1:1" s="224" customFormat="1">
      <c r="A333" s="1169"/>
    </row>
    <row r="334" spans="1:1" s="224" customFormat="1">
      <c r="A334" s="1169"/>
    </row>
    <row r="335" spans="1:1" s="224" customFormat="1">
      <c r="A335" s="1169"/>
    </row>
    <row r="336" spans="1:1" s="224" customFormat="1">
      <c r="A336" s="1169"/>
    </row>
    <row r="337" spans="1:1" s="224" customFormat="1">
      <c r="A337" s="1169"/>
    </row>
    <row r="338" spans="1:1" s="224" customFormat="1">
      <c r="A338" s="1169"/>
    </row>
    <row r="339" spans="1:1" s="224" customFormat="1">
      <c r="A339" s="1169"/>
    </row>
    <row r="340" spans="1:1" s="224" customFormat="1">
      <c r="A340" s="1169"/>
    </row>
    <row r="341" spans="1:1" s="224" customFormat="1">
      <c r="A341" s="1169"/>
    </row>
    <row r="342" spans="1:1" s="224" customFormat="1">
      <c r="A342" s="1169"/>
    </row>
    <row r="343" spans="1:1" s="224" customFormat="1">
      <c r="A343" s="1169"/>
    </row>
    <row r="344" spans="1:1" s="224" customFormat="1">
      <c r="A344" s="1169"/>
    </row>
    <row r="345" spans="1:1" s="224" customFormat="1">
      <c r="A345" s="1169"/>
    </row>
    <row r="346" spans="1:1" s="224" customFormat="1">
      <c r="A346" s="1169"/>
    </row>
    <row r="347" spans="1:1" s="224" customFormat="1">
      <c r="A347" s="1169"/>
    </row>
    <row r="348" spans="1:1" s="224" customFormat="1">
      <c r="A348" s="1169"/>
    </row>
    <row r="349" spans="1:1" s="224" customFormat="1">
      <c r="A349" s="1169"/>
    </row>
    <row r="350" spans="1:1" s="224" customFormat="1">
      <c r="A350" s="1169"/>
    </row>
    <row r="351" spans="1:1" s="224" customFormat="1">
      <c r="A351" s="1169"/>
    </row>
    <row r="352" spans="1:1" s="224" customFormat="1">
      <c r="A352" s="1169"/>
    </row>
    <row r="353" spans="1:1" s="224" customFormat="1">
      <c r="A353" s="1169"/>
    </row>
    <row r="354" spans="1:1" s="224" customFormat="1">
      <c r="A354" s="1169"/>
    </row>
    <row r="355" spans="1:1" s="224" customFormat="1">
      <c r="A355" s="1169"/>
    </row>
    <row r="356" spans="1:1" s="224" customFormat="1">
      <c r="A356" s="1169"/>
    </row>
    <row r="357" spans="1:1" s="224" customFormat="1">
      <c r="A357" s="1169"/>
    </row>
    <row r="358" spans="1:1" s="224" customFormat="1">
      <c r="A358" s="1169"/>
    </row>
    <row r="359" spans="1:1" s="224" customFormat="1">
      <c r="A359" s="1169"/>
    </row>
    <row r="360" spans="1:1" s="224" customFormat="1">
      <c r="A360" s="1169"/>
    </row>
    <row r="361" spans="1:1" s="224" customFormat="1">
      <c r="A361" s="1169"/>
    </row>
    <row r="362" spans="1:1" s="224" customFormat="1">
      <c r="A362" s="1169"/>
    </row>
    <row r="363" spans="1:1" s="224" customFormat="1">
      <c r="A363" s="1169"/>
    </row>
    <row r="364" spans="1:1" s="224" customFormat="1">
      <c r="A364" s="1169"/>
    </row>
    <row r="365" spans="1:1" s="224" customFormat="1">
      <c r="A365" s="1169"/>
    </row>
    <row r="366" spans="1:1" s="224" customFormat="1">
      <c r="A366" s="1169"/>
    </row>
    <row r="367" spans="1:1" s="224" customFormat="1">
      <c r="A367" s="1169"/>
    </row>
    <row r="368" spans="1:1" s="224" customFormat="1">
      <c r="A368" s="1169"/>
    </row>
    <row r="369" spans="1:1" s="224" customFormat="1">
      <c r="A369" s="1169"/>
    </row>
    <row r="370" spans="1:1" s="224" customFormat="1">
      <c r="A370" s="1169"/>
    </row>
    <row r="371" spans="1:1" s="224" customFormat="1">
      <c r="A371" s="1169"/>
    </row>
    <row r="372" spans="1:1" s="224" customFormat="1">
      <c r="A372" s="1169"/>
    </row>
    <row r="373" spans="1:1" s="224" customFormat="1">
      <c r="A373" s="1169"/>
    </row>
    <row r="374" spans="1:1" s="224" customFormat="1">
      <c r="A374" s="1169"/>
    </row>
    <row r="375" spans="1:1" s="224" customFormat="1">
      <c r="A375" s="1169"/>
    </row>
    <row r="376" spans="1:1" s="224" customFormat="1">
      <c r="A376" s="1169"/>
    </row>
    <row r="377" spans="1:1" s="224" customFormat="1">
      <c r="A377" s="1169"/>
    </row>
    <row r="378" spans="1:1" s="224" customFormat="1">
      <c r="A378" s="1169"/>
    </row>
    <row r="379" spans="1:1" s="224" customFormat="1">
      <c r="A379" s="1169"/>
    </row>
    <row r="380" spans="1:1" s="224" customFormat="1">
      <c r="A380" s="1169"/>
    </row>
    <row r="381" spans="1:1" s="224" customFormat="1">
      <c r="A381" s="1169"/>
    </row>
    <row r="382" spans="1:1" s="224" customFormat="1">
      <c r="A382" s="1169"/>
    </row>
    <row r="383" spans="1:1" s="224" customFormat="1">
      <c r="A383" s="1169"/>
    </row>
    <row r="384" spans="1:1" s="224" customFormat="1">
      <c r="A384" s="1169"/>
    </row>
    <row r="385" spans="1:1" s="224" customFormat="1">
      <c r="A385" s="1169"/>
    </row>
    <row r="386" spans="1:1" s="224" customFormat="1">
      <c r="A386" s="1169"/>
    </row>
    <row r="387" spans="1:1" s="224" customFormat="1">
      <c r="A387" s="1169"/>
    </row>
    <row r="388" spans="1:1" s="224" customFormat="1">
      <c r="A388" s="1169"/>
    </row>
    <row r="389" spans="1:1" s="224" customFormat="1">
      <c r="A389" s="1169"/>
    </row>
    <row r="390" spans="1:1" s="224" customFormat="1">
      <c r="A390" s="1169"/>
    </row>
    <row r="391" spans="1:1" s="224" customFormat="1">
      <c r="A391" s="1169"/>
    </row>
    <row r="392" spans="1:1" s="224" customFormat="1">
      <c r="A392" s="1169"/>
    </row>
    <row r="393" spans="1:1" s="224" customFormat="1">
      <c r="A393" s="1169"/>
    </row>
    <row r="394" spans="1:1" s="224" customFormat="1">
      <c r="A394" s="1169"/>
    </row>
    <row r="395" spans="1:1" s="224" customFormat="1">
      <c r="A395" s="1169"/>
    </row>
    <row r="396" spans="1:1" s="224" customFormat="1">
      <c r="A396" s="1169"/>
    </row>
    <row r="397" spans="1:1" s="224" customFormat="1">
      <c r="A397" s="1169"/>
    </row>
    <row r="398" spans="1:1" s="224" customFormat="1">
      <c r="A398" s="1169"/>
    </row>
    <row r="399" spans="1:1" s="224" customFormat="1">
      <c r="A399" s="1169"/>
    </row>
    <row r="400" spans="1:1" s="224" customFormat="1">
      <c r="A400" s="1169"/>
    </row>
    <row r="401" spans="1:1" s="224" customFormat="1">
      <c r="A401" s="1169"/>
    </row>
    <row r="402" spans="1:1" s="224" customFormat="1">
      <c r="A402" s="1169"/>
    </row>
    <row r="403" spans="1:1" s="224" customFormat="1">
      <c r="A403" s="1169"/>
    </row>
    <row r="404" spans="1:1" s="224" customFormat="1">
      <c r="A404" s="1169"/>
    </row>
    <row r="405" spans="1:1" s="224" customFormat="1">
      <c r="A405" s="1169"/>
    </row>
    <row r="406" spans="1:1" s="224" customFormat="1">
      <c r="A406" s="1169"/>
    </row>
    <row r="407" spans="1:1" s="224" customFormat="1">
      <c r="A407" s="1169"/>
    </row>
    <row r="408" spans="1:1" s="224" customFormat="1">
      <c r="A408" s="1169"/>
    </row>
    <row r="409" spans="1:1" s="224" customFormat="1">
      <c r="A409" s="1169"/>
    </row>
    <row r="410" spans="1:1" s="224" customFormat="1">
      <c r="A410" s="1169"/>
    </row>
    <row r="411" spans="1:1" s="224" customFormat="1">
      <c r="A411" s="1169"/>
    </row>
    <row r="412" spans="1:1" s="224" customFormat="1">
      <c r="A412" s="1169"/>
    </row>
    <row r="413" spans="1:1" s="224" customFormat="1">
      <c r="A413" s="1169"/>
    </row>
    <row r="414" spans="1:1" s="224" customFormat="1">
      <c r="A414" s="1169"/>
    </row>
    <row r="415" spans="1:1" s="224" customFormat="1">
      <c r="A415" s="1169"/>
    </row>
    <row r="416" spans="1:1" s="224" customFormat="1">
      <c r="A416" s="1169"/>
    </row>
    <row r="417" spans="1:1" s="224" customFormat="1">
      <c r="A417" s="1169"/>
    </row>
    <row r="418" spans="1:1" s="224" customFormat="1">
      <c r="A418" s="1169"/>
    </row>
    <row r="419" spans="1:1" s="224" customFormat="1">
      <c r="A419" s="1169"/>
    </row>
    <row r="420" spans="1:1" s="224" customFormat="1">
      <c r="A420" s="1169"/>
    </row>
    <row r="421" spans="1:1" s="224" customFormat="1">
      <c r="A421" s="1169"/>
    </row>
    <row r="422" spans="1:1" s="224" customFormat="1">
      <c r="A422" s="1169"/>
    </row>
    <row r="423" spans="1:1" s="224" customFormat="1">
      <c r="A423" s="1169"/>
    </row>
    <row r="424" spans="1:1" s="224" customFormat="1">
      <c r="A424" s="1169"/>
    </row>
    <row r="425" spans="1:1" s="224" customFormat="1">
      <c r="A425" s="1169"/>
    </row>
    <row r="426" spans="1:1" s="224" customFormat="1">
      <c r="A426" s="1169"/>
    </row>
    <row r="427" spans="1:1" s="224" customFormat="1">
      <c r="A427" s="1169"/>
    </row>
    <row r="428" spans="1:1" s="224" customFormat="1">
      <c r="A428" s="1169"/>
    </row>
    <row r="429" spans="1:1" s="224" customFormat="1">
      <c r="A429" s="1169"/>
    </row>
    <row r="430" spans="1:1" s="224" customFormat="1">
      <c r="A430" s="1169"/>
    </row>
    <row r="431" spans="1:1" s="224" customFormat="1">
      <c r="A431" s="1169"/>
    </row>
    <row r="432" spans="1:1" s="224" customFormat="1">
      <c r="A432" s="1169"/>
    </row>
    <row r="433" spans="1:1" s="224" customFormat="1">
      <c r="A433" s="1169"/>
    </row>
    <row r="434" spans="1:1" s="224" customFormat="1">
      <c r="A434" s="1169"/>
    </row>
    <row r="435" spans="1:1" s="224" customFormat="1">
      <c r="A435" s="1169"/>
    </row>
    <row r="436" spans="1:1" s="224" customFormat="1">
      <c r="A436" s="1169"/>
    </row>
    <row r="437" spans="1:1" s="224" customFormat="1">
      <c r="A437" s="1169"/>
    </row>
    <row r="438" spans="1:1" s="224" customFormat="1">
      <c r="A438" s="1169"/>
    </row>
    <row r="439" spans="1:1" s="224" customFormat="1">
      <c r="A439" s="1169"/>
    </row>
    <row r="440" spans="1:1" s="224" customFormat="1">
      <c r="A440" s="1169"/>
    </row>
    <row r="441" spans="1:1" s="224" customFormat="1">
      <c r="A441" s="1169"/>
    </row>
    <row r="442" spans="1:1" s="224" customFormat="1">
      <c r="A442" s="1169"/>
    </row>
    <row r="443" spans="1:1" s="224" customFormat="1">
      <c r="A443" s="1169"/>
    </row>
    <row r="444" spans="1:1" s="224" customFormat="1">
      <c r="A444" s="1169"/>
    </row>
    <row r="445" spans="1:1" s="224" customFormat="1">
      <c r="A445" s="1169"/>
    </row>
    <row r="446" spans="1:1" s="224" customFormat="1">
      <c r="A446" s="1169"/>
    </row>
    <row r="447" spans="1:1" s="224" customFormat="1">
      <c r="A447" s="1169"/>
    </row>
    <row r="448" spans="1:1" s="224" customFormat="1">
      <c r="A448" s="1169"/>
    </row>
    <row r="449" spans="1:1" s="224" customFormat="1">
      <c r="A449" s="1169"/>
    </row>
    <row r="450" spans="1:1" s="224" customFormat="1">
      <c r="A450" s="1169"/>
    </row>
    <row r="451" spans="1:1" s="224" customFormat="1">
      <c r="A451" s="1169"/>
    </row>
    <row r="452" spans="1:1" s="224" customFormat="1">
      <c r="A452" s="1169"/>
    </row>
    <row r="453" spans="1:1" s="224" customFormat="1">
      <c r="A453" s="1169"/>
    </row>
    <row r="454" spans="1:1" s="224" customFormat="1">
      <c r="A454" s="1169"/>
    </row>
    <row r="455" spans="1:1" s="224" customFormat="1">
      <c r="A455" s="1169"/>
    </row>
    <row r="456" spans="1:1" s="224" customFormat="1">
      <c r="A456" s="1169"/>
    </row>
    <row r="457" spans="1:1" s="224" customFormat="1">
      <c r="A457" s="1169"/>
    </row>
    <row r="458" spans="1:1" s="224" customFormat="1">
      <c r="A458" s="1169"/>
    </row>
    <row r="459" spans="1:1" s="224" customFormat="1">
      <c r="A459" s="1169"/>
    </row>
    <row r="460" spans="1:1" s="224" customFormat="1">
      <c r="A460" s="1169"/>
    </row>
    <row r="461" spans="1:1" s="224" customFormat="1">
      <c r="A461" s="1169"/>
    </row>
    <row r="462" spans="1:1" s="224" customFormat="1">
      <c r="A462" s="1169"/>
    </row>
    <row r="463" spans="1:1" s="224" customFormat="1">
      <c r="A463" s="1169"/>
    </row>
    <row r="464" spans="1:1" s="224" customFormat="1">
      <c r="A464" s="1169"/>
    </row>
    <row r="465" spans="1:1" s="224" customFormat="1">
      <c r="A465" s="1169"/>
    </row>
    <row r="466" spans="1:1" s="224" customFormat="1">
      <c r="A466" s="1169"/>
    </row>
    <row r="467" spans="1:1" s="224" customFormat="1">
      <c r="A467" s="1169"/>
    </row>
    <row r="468" spans="1:1" s="224" customFormat="1">
      <c r="A468" s="1169"/>
    </row>
    <row r="469" spans="1:1" s="224" customFormat="1">
      <c r="A469" s="1169"/>
    </row>
    <row r="470" spans="1:1" s="224" customFormat="1">
      <c r="A470" s="1169"/>
    </row>
    <row r="471" spans="1:1" s="224" customFormat="1">
      <c r="A471" s="1169"/>
    </row>
    <row r="472" spans="1:1" s="224" customFormat="1">
      <c r="A472" s="1169"/>
    </row>
    <row r="473" spans="1:1" s="224" customFormat="1">
      <c r="A473" s="1169"/>
    </row>
    <row r="474" spans="1:1" s="224" customFormat="1">
      <c r="A474" s="1169"/>
    </row>
    <row r="475" spans="1:1" s="224" customFormat="1">
      <c r="A475" s="1169"/>
    </row>
    <row r="476" spans="1:1" s="224" customFormat="1">
      <c r="A476" s="1169"/>
    </row>
    <row r="477" spans="1:1" s="224" customFormat="1">
      <c r="A477" s="1169"/>
    </row>
    <row r="478" spans="1:1" s="224" customFormat="1">
      <c r="A478" s="1169"/>
    </row>
    <row r="479" spans="1:1" s="224" customFormat="1">
      <c r="A479" s="1169"/>
    </row>
    <row r="480" spans="1:1" s="224" customFormat="1">
      <c r="A480" s="1169"/>
    </row>
    <row r="481" spans="1:1" s="224" customFormat="1">
      <c r="A481" s="1169"/>
    </row>
    <row r="482" spans="1:1" s="224" customFormat="1">
      <c r="A482" s="1169"/>
    </row>
    <row r="483" spans="1:1" s="224" customFormat="1">
      <c r="A483" s="1169"/>
    </row>
    <row r="484" spans="1:1" s="224" customFormat="1">
      <c r="A484" s="1169"/>
    </row>
    <row r="485" spans="1:1" s="224" customFormat="1">
      <c r="A485" s="1169"/>
    </row>
    <row r="486" spans="1:1" s="224" customFormat="1">
      <c r="A486" s="1169"/>
    </row>
    <row r="487" spans="1:1" s="224" customFormat="1">
      <c r="A487" s="1169"/>
    </row>
    <row r="488" spans="1:1" s="224" customFormat="1">
      <c r="A488" s="1169"/>
    </row>
    <row r="489" spans="1:1" s="224" customFormat="1">
      <c r="A489" s="1169"/>
    </row>
    <row r="490" spans="1:1" s="224" customFormat="1">
      <c r="A490" s="1169"/>
    </row>
    <row r="491" spans="1:1" s="224" customFormat="1">
      <c r="A491" s="1169"/>
    </row>
    <row r="492" spans="1:1" s="224" customFormat="1">
      <c r="A492" s="1169"/>
    </row>
    <row r="493" spans="1:1" s="224" customFormat="1">
      <c r="A493" s="1169"/>
    </row>
    <row r="494" spans="1:1" s="224" customFormat="1">
      <c r="A494" s="1169"/>
    </row>
    <row r="495" spans="1:1" s="224" customFormat="1">
      <c r="A495" s="1169"/>
    </row>
    <row r="496" spans="1:1" s="224" customFormat="1">
      <c r="A496" s="1169"/>
    </row>
    <row r="497" spans="1:1" s="224" customFormat="1">
      <c r="A497" s="1169"/>
    </row>
    <row r="498" spans="1:1" s="224" customFormat="1">
      <c r="A498" s="1169"/>
    </row>
    <row r="499" spans="1:1" s="224" customFormat="1">
      <c r="A499" s="1169"/>
    </row>
    <row r="500" spans="1:1" s="224" customFormat="1">
      <c r="A500" s="1169"/>
    </row>
    <row r="501" spans="1:1" s="224" customFormat="1">
      <c r="A501" s="1169"/>
    </row>
    <row r="502" spans="1:1" s="224" customFormat="1">
      <c r="A502" s="1169"/>
    </row>
    <row r="503" spans="1:1" s="224" customFormat="1">
      <c r="A503" s="1169"/>
    </row>
    <row r="504" spans="1:1" s="224" customFormat="1">
      <c r="A504" s="1169"/>
    </row>
    <row r="505" spans="1:1" s="224" customFormat="1">
      <c r="A505" s="1169"/>
    </row>
    <row r="506" spans="1:1" s="224" customFormat="1">
      <c r="A506" s="1169"/>
    </row>
    <row r="507" spans="1:1" s="224" customFormat="1">
      <c r="A507" s="1169"/>
    </row>
    <row r="508" spans="1:1" s="224" customFormat="1">
      <c r="A508" s="1169"/>
    </row>
    <row r="509" spans="1:1" s="224" customFormat="1">
      <c r="A509" s="1169"/>
    </row>
    <row r="510" spans="1:1" s="224" customFormat="1">
      <c r="A510" s="1169"/>
    </row>
    <row r="511" spans="1:1" s="224" customFormat="1">
      <c r="A511" s="1169"/>
    </row>
    <row r="512" spans="1:1" s="224" customFormat="1">
      <c r="A512" s="1169"/>
    </row>
    <row r="513" spans="1:1" s="224" customFormat="1">
      <c r="A513" s="1169"/>
    </row>
    <row r="514" spans="1:1" s="224" customFormat="1">
      <c r="A514" s="1169"/>
    </row>
    <row r="515" spans="1:1" s="224" customFormat="1">
      <c r="A515" s="1169"/>
    </row>
    <row r="516" spans="1:1" s="224" customFormat="1">
      <c r="A516" s="1169"/>
    </row>
    <row r="517" spans="1:1" s="224" customFormat="1">
      <c r="A517" s="1169"/>
    </row>
    <row r="518" spans="1:1" s="224" customFormat="1">
      <c r="A518" s="1169"/>
    </row>
    <row r="519" spans="1:1" s="224" customFormat="1">
      <c r="A519" s="1169"/>
    </row>
    <row r="520" spans="1:1" s="224" customFormat="1">
      <c r="A520" s="1169"/>
    </row>
    <row r="521" spans="1:1" s="224" customFormat="1">
      <c r="A521" s="1169"/>
    </row>
    <row r="522" spans="1:1" s="224" customFormat="1">
      <c r="A522" s="1169"/>
    </row>
    <row r="523" spans="1:1" s="224" customFormat="1">
      <c r="A523" s="1169"/>
    </row>
    <row r="524" spans="1:1" s="224" customFormat="1">
      <c r="A524" s="1169"/>
    </row>
    <row r="525" spans="1:1" s="224" customFormat="1">
      <c r="A525" s="1169"/>
    </row>
    <row r="526" spans="1:1" s="224" customFormat="1">
      <c r="A526" s="1169"/>
    </row>
    <row r="527" spans="1:1" s="224" customFormat="1">
      <c r="A527" s="1169"/>
    </row>
    <row r="528" spans="1:1" s="224" customFormat="1">
      <c r="A528" s="1169"/>
    </row>
    <row r="529" spans="1:1" s="224" customFormat="1">
      <c r="A529" s="1169"/>
    </row>
    <row r="530" spans="1:1" s="224" customFormat="1">
      <c r="A530" s="1169"/>
    </row>
    <row r="531" spans="1:1" s="224" customFormat="1">
      <c r="A531" s="1169"/>
    </row>
    <row r="532" spans="1:1" s="224" customFormat="1">
      <c r="A532" s="1169"/>
    </row>
    <row r="533" spans="1:1" s="224" customFormat="1">
      <c r="A533" s="1169"/>
    </row>
    <row r="534" spans="1:1" s="224" customFormat="1">
      <c r="A534" s="1169"/>
    </row>
    <row r="535" spans="1:1" s="224" customFormat="1">
      <c r="A535" s="1169"/>
    </row>
    <row r="536" spans="1:1" s="224" customFormat="1">
      <c r="A536" s="1169"/>
    </row>
    <row r="537" spans="1:1" s="224" customFormat="1">
      <c r="A537" s="1169"/>
    </row>
    <row r="538" spans="1:1" s="224" customFormat="1">
      <c r="A538" s="1169"/>
    </row>
    <row r="539" spans="1:1" s="224" customFormat="1">
      <c r="A539" s="1169"/>
    </row>
    <row r="540" spans="1:1" s="224" customFormat="1">
      <c r="A540" s="1169"/>
    </row>
    <row r="541" spans="1:1" s="224" customFormat="1">
      <c r="A541" s="1169"/>
    </row>
    <row r="542" spans="1:1" s="224" customFormat="1">
      <c r="A542" s="1169"/>
    </row>
    <row r="543" spans="1:1" s="224" customFormat="1">
      <c r="A543" s="1169"/>
    </row>
    <row r="544" spans="1:1" s="224" customFormat="1">
      <c r="A544" s="1169"/>
    </row>
    <row r="545" spans="1:1" s="224" customFormat="1">
      <c r="A545" s="1169"/>
    </row>
    <row r="546" spans="1:1" s="224" customFormat="1">
      <c r="A546" s="1169"/>
    </row>
    <row r="547" spans="1:1" s="224" customFormat="1">
      <c r="A547" s="1169"/>
    </row>
    <row r="548" spans="1:1" s="224" customFormat="1">
      <c r="A548" s="1169"/>
    </row>
    <row r="549" spans="1:1" s="224" customFormat="1">
      <c r="A549" s="1169"/>
    </row>
    <row r="550" spans="1:1" s="224" customFormat="1">
      <c r="A550" s="1169"/>
    </row>
    <row r="551" spans="1:1" s="224" customFormat="1">
      <c r="A551" s="1169"/>
    </row>
    <row r="552" spans="1:1" s="224" customFormat="1">
      <c r="A552" s="1169"/>
    </row>
    <row r="553" spans="1:1" s="224" customFormat="1">
      <c r="A553" s="1169"/>
    </row>
    <row r="554" spans="1:1" s="224" customFormat="1">
      <c r="A554" s="1169"/>
    </row>
    <row r="555" spans="1:1" s="224" customFormat="1">
      <c r="A555" s="1169"/>
    </row>
    <row r="556" spans="1:1" s="224" customFormat="1">
      <c r="A556" s="1169"/>
    </row>
    <row r="557" spans="1:1" s="224" customFormat="1">
      <c r="A557" s="1169"/>
    </row>
    <row r="558" spans="1:1" s="224" customFormat="1">
      <c r="A558" s="1169"/>
    </row>
    <row r="559" spans="1:1" s="224" customFormat="1">
      <c r="A559" s="1169"/>
    </row>
    <row r="560" spans="1:1" s="224" customFormat="1">
      <c r="A560" s="1169"/>
    </row>
    <row r="561" spans="1:1" s="224" customFormat="1">
      <c r="A561" s="1169"/>
    </row>
    <row r="562" spans="1:1" s="224" customFormat="1">
      <c r="A562" s="1169"/>
    </row>
    <row r="563" spans="1:1" s="224" customFormat="1">
      <c r="A563" s="1169"/>
    </row>
    <row r="564" spans="1:1" s="224" customFormat="1">
      <c r="A564" s="1169"/>
    </row>
    <row r="565" spans="1:1" s="224" customFormat="1">
      <c r="A565" s="1169"/>
    </row>
    <row r="566" spans="1:1" s="224" customFormat="1">
      <c r="A566" s="1169"/>
    </row>
    <row r="567" spans="1:1" s="224" customFormat="1">
      <c r="A567" s="1169"/>
    </row>
    <row r="568" spans="1:1" s="224" customFormat="1">
      <c r="A568" s="1169"/>
    </row>
    <row r="569" spans="1:1" s="224" customFormat="1">
      <c r="A569" s="1169"/>
    </row>
    <row r="570" spans="1:1" s="224" customFormat="1">
      <c r="A570" s="1169"/>
    </row>
    <row r="571" spans="1:1" s="224" customFormat="1">
      <c r="A571" s="1169"/>
    </row>
    <row r="572" spans="1:1" s="224" customFormat="1">
      <c r="A572" s="1169"/>
    </row>
    <row r="573" spans="1:1" s="224" customFormat="1">
      <c r="A573" s="1169"/>
    </row>
    <row r="574" spans="1:1" s="224" customFormat="1">
      <c r="A574" s="1169"/>
    </row>
    <row r="575" spans="1:1" s="224" customFormat="1">
      <c r="A575" s="1169"/>
    </row>
    <row r="576" spans="1:1" s="224" customFormat="1">
      <c r="A576" s="1169"/>
    </row>
    <row r="577" spans="1:1" s="224" customFormat="1">
      <c r="A577" s="1169"/>
    </row>
    <row r="578" spans="1:1" s="224" customFormat="1">
      <c r="A578" s="1169"/>
    </row>
    <row r="579" spans="1:1" s="224" customFormat="1">
      <c r="A579" s="1169"/>
    </row>
    <row r="580" spans="1:1" s="224" customFormat="1">
      <c r="A580" s="1169"/>
    </row>
    <row r="581" spans="1:1" s="224" customFormat="1">
      <c r="A581" s="1169"/>
    </row>
    <row r="582" spans="1:1" s="224" customFormat="1">
      <c r="A582" s="1169"/>
    </row>
    <row r="583" spans="1:1" s="224" customFormat="1">
      <c r="A583" s="1169"/>
    </row>
    <row r="584" spans="1:1" s="224" customFormat="1">
      <c r="A584" s="1169"/>
    </row>
    <row r="585" spans="1:1" s="224" customFormat="1">
      <c r="A585" s="1169"/>
    </row>
    <row r="586" spans="1:1" s="224" customFormat="1">
      <c r="A586" s="1169"/>
    </row>
    <row r="587" spans="1:1" s="224" customFormat="1">
      <c r="A587" s="1169"/>
    </row>
    <row r="588" spans="1:1" s="224" customFormat="1">
      <c r="A588" s="1169"/>
    </row>
    <row r="589" spans="1:1" s="224" customFormat="1">
      <c r="A589" s="1169"/>
    </row>
    <row r="590" spans="1:1" s="224" customFormat="1">
      <c r="A590" s="1169"/>
    </row>
    <row r="591" spans="1:1" s="224" customFormat="1">
      <c r="A591" s="1169"/>
    </row>
    <row r="592" spans="1:1" s="224" customFormat="1">
      <c r="A592" s="1169"/>
    </row>
    <row r="593" spans="1:1" s="224" customFormat="1">
      <c r="A593" s="1169"/>
    </row>
    <row r="594" spans="1:1" s="224" customFormat="1">
      <c r="A594" s="1169"/>
    </row>
    <row r="595" spans="1:1" s="224" customFormat="1">
      <c r="A595" s="1169"/>
    </row>
    <row r="596" spans="1:1" s="224" customFormat="1">
      <c r="A596" s="1169"/>
    </row>
    <row r="597" spans="1:1" s="224" customFormat="1">
      <c r="A597" s="1169"/>
    </row>
    <row r="598" spans="1:1" s="224" customFormat="1">
      <c r="A598" s="1169"/>
    </row>
    <row r="599" spans="1:1" s="224" customFormat="1">
      <c r="A599" s="1169"/>
    </row>
    <row r="600" spans="1:1" s="224" customFormat="1">
      <c r="A600" s="1169"/>
    </row>
    <row r="601" spans="1:1" s="224" customFormat="1">
      <c r="A601" s="1169"/>
    </row>
    <row r="602" spans="1:1" s="224" customFormat="1">
      <c r="A602" s="1169"/>
    </row>
    <row r="603" spans="1:1" s="224" customFormat="1">
      <c r="A603" s="1169"/>
    </row>
    <row r="604" spans="1:1" s="224" customFormat="1">
      <c r="A604" s="1169"/>
    </row>
    <row r="605" spans="1:1" s="224" customFormat="1">
      <c r="A605" s="1169"/>
    </row>
    <row r="606" spans="1:1" s="224" customFormat="1">
      <c r="A606" s="1169"/>
    </row>
    <row r="607" spans="1:1" s="224" customFormat="1">
      <c r="A607" s="1169"/>
    </row>
    <row r="608" spans="1:1" s="224" customFormat="1">
      <c r="A608" s="1169"/>
    </row>
    <row r="609" spans="1:1" s="224" customFormat="1">
      <c r="A609" s="1169"/>
    </row>
    <row r="610" spans="1:1" s="224" customFormat="1">
      <c r="A610" s="1169"/>
    </row>
    <row r="611" spans="1:1" s="224" customFormat="1">
      <c r="A611" s="1169"/>
    </row>
    <row r="612" spans="1:1" s="224" customFormat="1">
      <c r="A612" s="1169"/>
    </row>
    <row r="613" spans="1:1" s="224" customFormat="1">
      <c r="A613" s="1169"/>
    </row>
    <row r="614" spans="1:1" s="224" customFormat="1">
      <c r="A614" s="1169"/>
    </row>
    <row r="615" spans="1:1" s="224" customFormat="1">
      <c r="A615" s="1169"/>
    </row>
    <row r="616" spans="1:1" s="224" customFormat="1">
      <c r="A616" s="1169"/>
    </row>
    <row r="617" spans="1:1" s="224" customFormat="1">
      <c r="A617" s="1169"/>
    </row>
    <row r="618" spans="1:1" s="224" customFormat="1">
      <c r="A618" s="1169"/>
    </row>
    <row r="619" spans="1:1" s="224" customFormat="1">
      <c r="A619" s="1169"/>
    </row>
    <row r="620" spans="1:1" s="224" customFormat="1">
      <c r="A620" s="1169"/>
    </row>
    <row r="621" spans="1:1" s="224" customFormat="1">
      <c r="A621" s="1169"/>
    </row>
    <row r="622" spans="1:1" s="224" customFormat="1">
      <c r="A622" s="1169"/>
    </row>
    <row r="623" spans="1:1" s="224" customFormat="1">
      <c r="A623" s="1169"/>
    </row>
    <row r="624" spans="1:1" s="224" customFormat="1">
      <c r="A624" s="1169"/>
    </row>
    <row r="625" spans="1:1" s="224" customFormat="1">
      <c r="A625" s="1169"/>
    </row>
    <row r="626" spans="1:1" s="224" customFormat="1">
      <c r="A626" s="1169"/>
    </row>
    <row r="627" spans="1:1" s="224" customFormat="1">
      <c r="A627" s="1169"/>
    </row>
    <row r="628" spans="1:1" s="224" customFormat="1">
      <c r="A628" s="1169"/>
    </row>
    <row r="629" spans="1:1" s="224" customFormat="1">
      <c r="A629" s="1169"/>
    </row>
    <row r="630" spans="1:1" s="224" customFormat="1">
      <c r="A630" s="1169"/>
    </row>
    <row r="631" spans="1:1" s="224" customFormat="1">
      <c r="A631" s="1169"/>
    </row>
    <row r="632" spans="1:1" s="224" customFormat="1">
      <c r="A632" s="1169"/>
    </row>
    <row r="633" spans="1:1" s="224" customFormat="1">
      <c r="A633" s="1169"/>
    </row>
    <row r="634" spans="1:1" s="224" customFormat="1">
      <c r="A634" s="1169"/>
    </row>
    <row r="635" spans="1:1" s="224" customFormat="1">
      <c r="A635" s="1169"/>
    </row>
    <row r="636" spans="1:1" s="224" customFormat="1">
      <c r="A636" s="1169"/>
    </row>
    <row r="637" spans="1:1" s="224" customFormat="1">
      <c r="A637" s="1169"/>
    </row>
    <row r="638" spans="1:1" s="224" customFormat="1">
      <c r="A638" s="1169"/>
    </row>
    <row r="639" spans="1:1" s="224" customFormat="1">
      <c r="A639" s="1169"/>
    </row>
    <row r="640" spans="1:1" s="224" customFormat="1">
      <c r="A640" s="1169"/>
    </row>
    <row r="641" spans="1:1" s="224" customFormat="1">
      <c r="A641" s="1169"/>
    </row>
    <row r="642" spans="1:1" s="224" customFormat="1">
      <c r="A642" s="1169"/>
    </row>
    <row r="643" spans="1:1" s="224" customFormat="1">
      <c r="A643" s="1169"/>
    </row>
    <row r="644" spans="1:1" s="224" customFormat="1">
      <c r="A644" s="1169"/>
    </row>
    <row r="645" spans="1:1" s="224" customFormat="1">
      <c r="A645" s="1169"/>
    </row>
    <row r="646" spans="1:1" s="224" customFormat="1">
      <c r="A646" s="1169"/>
    </row>
    <row r="647" spans="1:1" s="224" customFormat="1">
      <c r="A647" s="1169"/>
    </row>
    <row r="648" spans="1:1" s="224" customFormat="1">
      <c r="A648" s="1169"/>
    </row>
    <row r="649" spans="1:1" s="224" customFormat="1">
      <c r="A649" s="1169"/>
    </row>
    <row r="650" spans="1:1" s="224" customFormat="1">
      <c r="A650" s="1169"/>
    </row>
    <row r="651" spans="1:1" s="224" customFormat="1">
      <c r="A651" s="1169"/>
    </row>
    <row r="652" spans="1:1" s="224" customFormat="1">
      <c r="A652" s="1169"/>
    </row>
    <row r="653" spans="1:1" s="224" customFormat="1">
      <c r="A653" s="1169"/>
    </row>
    <row r="654" spans="1:1" s="224" customFormat="1">
      <c r="A654" s="1169"/>
    </row>
    <row r="655" spans="1:1" s="224" customFormat="1">
      <c r="A655" s="1169"/>
    </row>
    <row r="656" spans="1:1" s="224" customFormat="1">
      <c r="A656" s="1169"/>
    </row>
    <row r="657" spans="1:1" s="224" customFormat="1">
      <c r="A657" s="1169"/>
    </row>
    <row r="658" spans="1:1" s="224" customFormat="1">
      <c r="A658" s="1169"/>
    </row>
    <row r="659" spans="1:1" s="224" customFormat="1">
      <c r="A659" s="1169"/>
    </row>
    <row r="660" spans="1:1" s="224" customFormat="1">
      <c r="A660" s="1169"/>
    </row>
    <row r="661" spans="1:1" s="224" customFormat="1">
      <c r="A661" s="1169"/>
    </row>
    <row r="662" spans="1:1" s="224" customFormat="1">
      <c r="A662" s="1169"/>
    </row>
    <row r="663" spans="1:1" s="224" customFormat="1">
      <c r="A663" s="1169"/>
    </row>
    <row r="664" spans="1:1" s="224" customFormat="1">
      <c r="A664" s="1169"/>
    </row>
    <row r="665" spans="1:1" s="224" customFormat="1">
      <c r="A665" s="1169"/>
    </row>
    <row r="666" spans="1:1" s="224" customFormat="1">
      <c r="A666" s="1169"/>
    </row>
    <row r="667" spans="1:1" s="224" customFormat="1">
      <c r="A667" s="1169"/>
    </row>
    <row r="668" spans="1:1" s="224" customFormat="1">
      <c r="A668" s="1169"/>
    </row>
    <row r="669" spans="1:1" s="224" customFormat="1">
      <c r="A669" s="1169"/>
    </row>
    <row r="670" spans="1:1" s="224" customFormat="1">
      <c r="A670" s="1169"/>
    </row>
    <row r="671" spans="1:1" s="224" customFormat="1">
      <c r="A671" s="1169"/>
    </row>
    <row r="672" spans="1:1" s="224" customFormat="1">
      <c r="A672" s="1169"/>
    </row>
    <row r="673" spans="1:1" s="224" customFormat="1">
      <c r="A673" s="1169"/>
    </row>
    <row r="674" spans="1:1" s="224" customFormat="1">
      <c r="A674" s="1169"/>
    </row>
    <row r="675" spans="1:1" s="224" customFormat="1">
      <c r="A675" s="1169"/>
    </row>
    <row r="676" spans="1:1" s="224" customFormat="1">
      <c r="A676" s="1169"/>
    </row>
    <row r="677" spans="1:1" s="224" customFormat="1">
      <c r="A677" s="1169"/>
    </row>
    <row r="678" spans="1:1" s="224" customFormat="1">
      <c r="A678" s="1169"/>
    </row>
    <row r="679" spans="1:1" s="224" customFormat="1">
      <c r="A679" s="1169"/>
    </row>
    <row r="680" spans="1:1" s="224" customFormat="1">
      <c r="A680" s="1169"/>
    </row>
    <row r="681" spans="1:1" s="224" customFormat="1">
      <c r="A681" s="1169"/>
    </row>
    <row r="682" spans="1:1" s="224" customFormat="1">
      <c r="A682" s="1169"/>
    </row>
    <row r="683" spans="1:1" s="224" customFormat="1">
      <c r="A683" s="1169"/>
    </row>
    <row r="684" spans="1:1" s="224" customFormat="1">
      <c r="A684" s="1169"/>
    </row>
    <row r="685" spans="1:1" s="224" customFormat="1">
      <c r="A685" s="1169"/>
    </row>
    <row r="686" spans="1:1" s="224" customFormat="1">
      <c r="A686" s="1169"/>
    </row>
    <row r="687" spans="1:1" s="224" customFormat="1">
      <c r="A687" s="1169"/>
    </row>
    <row r="688" spans="1:1" s="224" customFormat="1">
      <c r="A688" s="1169"/>
    </row>
    <row r="689" spans="1:1" s="224" customFormat="1">
      <c r="A689" s="1169"/>
    </row>
    <row r="690" spans="1:1" s="224" customFormat="1">
      <c r="A690" s="1169"/>
    </row>
    <row r="691" spans="1:1" s="224" customFormat="1">
      <c r="A691" s="1169"/>
    </row>
    <row r="692" spans="1:1" s="224" customFormat="1">
      <c r="A692" s="1169"/>
    </row>
    <row r="693" spans="1:1" s="224" customFormat="1">
      <c r="A693" s="1169"/>
    </row>
    <row r="694" spans="1:1" s="224" customFormat="1">
      <c r="A694" s="1169"/>
    </row>
    <row r="695" spans="1:1" s="224" customFormat="1">
      <c r="A695" s="1169"/>
    </row>
    <row r="696" spans="1:1" s="224" customFormat="1">
      <c r="A696" s="1169"/>
    </row>
    <row r="697" spans="1:1" s="224" customFormat="1">
      <c r="A697" s="1169"/>
    </row>
    <row r="698" spans="1:1" s="224" customFormat="1">
      <c r="A698" s="1169"/>
    </row>
    <row r="699" spans="1:1" s="224" customFormat="1">
      <c r="A699" s="1169"/>
    </row>
    <row r="700" spans="1:1" s="224" customFormat="1">
      <c r="A700" s="1169"/>
    </row>
    <row r="701" spans="1:1" s="224" customFormat="1">
      <c r="A701" s="1169"/>
    </row>
    <row r="702" spans="1:1" s="224" customFormat="1">
      <c r="A702" s="1169"/>
    </row>
    <row r="703" spans="1:1" s="224" customFormat="1">
      <c r="A703" s="1169"/>
    </row>
    <row r="704" spans="1:1" s="224" customFormat="1">
      <c r="A704" s="1169"/>
    </row>
    <row r="705" spans="1:1" s="224" customFormat="1">
      <c r="A705" s="1169"/>
    </row>
    <row r="706" spans="1:1" s="224" customFormat="1">
      <c r="A706" s="1169"/>
    </row>
    <row r="707" spans="1:1" s="224" customFormat="1">
      <c r="A707" s="1169"/>
    </row>
    <row r="708" spans="1:1" s="224" customFormat="1">
      <c r="A708" s="1169"/>
    </row>
    <row r="709" spans="1:1" s="224" customFormat="1">
      <c r="A709" s="1169"/>
    </row>
    <row r="710" spans="1:1" s="224" customFormat="1">
      <c r="A710" s="1169"/>
    </row>
    <row r="711" spans="1:1" s="224" customFormat="1">
      <c r="A711" s="1169"/>
    </row>
    <row r="712" spans="1:1" s="224" customFormat="1">
      <c r="A712" s="1169"/>
    </row>
    <row r="713" spans="1:1" s="224" customFormat="1">
      <c r="A713" s="1169"/>
    </row>
    <row r="714" spans="1:1" s="224" customFormat="1">
      <c r="A714" s="1169"/>
    </row>
    <row r="715" spans="1:1" s="224" customFormat="1">
      <c r="A715" s="1169"/>
    </row>
    <row r="716" spans="1:1" s="224" customFormat="1">
      <c r="A716" s="1169"/>
    </row>
    <row r="717" spans="1:1" s="224" customFormat="1">
      <c r="A717" s="1169"/>
    </row>
    <row r="718" spans="1:1" s="224" customFormat="1">
      <c r="A718" s="1169"/>
    </row>
  </sheetData>
  <sheetProtection algorithmName="SHA-512" hashValue="dBpyC/uuFMEeqEsjRVgQvPJOGmHa4ZK+qycsdcr2VrhU2gq8QsLywwb+oZ/rBqAdP8VDqDx95RkGOYkttYNDhg==" saltValue="6BHHwMm7WWa992LMTVdfYA==" spinCount="100000" sheet="1" objects="1" scenarios="1"/>
  <mergeCells count="26">
    <mergeCell ref="C23:J23"/>
    <mergeCell ref="J13:J14"/>
    <mergeCell ref="L13:L14"/>
    <mergeCell ref="D3:O3"/>
    <mergeCell ref="C6:C11"/>
    <mergeCell ref="C18:D18"/>
    <mergeCell ref="D4:O4"/>
    <mergeCell ref="N13:N14"/>
    <mergeCell ref="O13:O14"/>
    <mergeCell ref="C20:E20"/>
    <mergeCell ref="C21:J21"/>
    <mergeCell ref="E6:E8"/>
    <mergeCell ref="O6:O8"/>
    <mergeCell ref="L6:L8"/>
    <mergeCell ref="F6:F8"/>
    <mergeCell ref="I13:I14"/>
    <mergeCell ref="B6:B9"/>
    <mergeCell ref="D6:D9"/>
    <mergeCell ref="N6:N9"/>
    <mergeCell ref="H8:J8"/>
    <mergeCell ref="C13:C14"/>
    <mergeCell ref="D13:D14"/>
    <mergeCell ref="E13:E14"/>
    <mergeCell ref="F13:F14"/>
    <mergeCell ref="H13:H14"/>
    <mergeCell ref="H6:J6"/>
  </mergeCells>
  <hyperlinks>
    <hyperlink ref="O23" location="Index!A1" display="Return to Index"/>
  </hyperlinks>
  <pageMargins left="0.70866141732283472" right="0.70866141732283472" top="0.74803149606299213" bottom="0.74803149606299213" header="0.31496062992125984" footer="0.31496062992125984"/>
  <pageSetup paperSize="9" orientation="landscape" horizontalDpi="4294967293"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I600"/>
  <sheetViews>
    <sheetView topLeftCell="A4" workbookViewId="0">
      <selection activeCell="D18" sqref="D18"/>
    </sheetView>
  </sheetViews>
  <sheetFormatPr defaultColWidth="10.28515625" defaultRowHeight="15"/>
  <cols>
    <col min="1" max="1" width="9.28515625" style="1383" customWidth="1"/>
    <col min="2" max="2" width="10.7109375" style="347" customWidth="1"/>
    <col min="3" max="3" width="43.7109375" style="347" customWidth="1"/>
    <col min="4" max="4" width="34.42578125" style="347" customWidth="1"/>
    <col min="5" max="5" width="25.7109375" style="347" customWidth="1"/>
    <col min="6" max="6" width="28" style="347" bestFit="1" customWidth="1"/>
    <col min="7" max="7" width="9.5703125" style="347" customWidth="1"/>
    <col min="8" max="8" width="14.7109375" style="347" customWidth="1"/>
    <col min="9" max="9" width="19.28515625" style="1383" customWidth="1"/>
    <col min="10" max="10" width="6.7109375" style="1383" customWidth="1"/>
    <col min="11" max="11" width="17.7109375" style="1383" customWidth="1"/>
    <col min="12" max="12" width="0.7109375" style="1383" customWidth="1"/>
    <col min="13" max="13" width="15.42578125" style="1383" customWidth="1"/>
    <col min="14" max="32" width="6.7109375" style="1383" customWidth="1"/>
    <col min="33" max="139" width="10.28515625" style="1383"/>
    <col min="140" max="16384" width="10.28515625" style="347"/>
  </cols>
  <sheetData>
    <row r="1" spans="2:9" s="1383" customFormat="1"/>
    <row r="2" spans="2:9" ht="22.9" customHeight="1">
      <c r="C2" s="1917" t="s">
        <v>571</v>
      </c>
      <c r="D2" s="1918"/>
      <c r="E2" s="1918"/>
      <c r="F2" s="1918"/>
      <c r="G2" s="1918"/>
      <c r="H2" s="1919"/>
    </row>
    <row r="3" spans="2:9" ht="15.4" customHeight="1">
      <c r="B3" s="348"/>
      <c r="C3" s="1927"/>
      <c r="D3" s="1928"/>
      <c r="E3" s="1928"/>
      <c r="F3" s="1928"/>
      <c r="G3" s="1928"/>
      <c r="H3" s="1929"/>
    </row>
    <row r="4" spans="2:9" s="1383" customFormat="1" ht="15.75" thickBot="1">
      <c r="C4" s="1922"/>
      <c r="D4" s="1922"/>
    </row>
    <row r="5" spans="2:9" ht="28.15" customHeight="1" thickBot="1">
      <c r="B5" s="808" t="s">
        <v>377</v>
      </c>
      <c r="C5" s="1923"/>
      <c r="D5" s="1924"/>
      <c r="E5" s="809" t="s">
        <v>669</v>
      </c>
      <c r="F5" s="810" t="s">
        <v>668</v>
      </c>
      <c r="G5" s="809" t="s">
        <v>379</v>
      </c>
      <c r="H5" s="809" t="s">
        <v>670</v>
      </c>
      <c r="I5" s="1386"/>
    </row>
    <row r="6" spans="2:9" ht="15.75">
      <c r="B6" s="813" t="s">
        <v>623</v>
      </c>
      <c r="C6" s="1925" t="s">
        <v>380</v>
      </c>
      <c r="D6" s="1926"/>
      <c r="E6" s="1392">
        <f>'MR2. S&amp;G Risk Capital'!L11</f>
        <v>0</v>
      </c>
      <c r="F6" s="1391"/>
      <c r="G6" s="814">
        <v>12.5</v>
      </c>
      <c r="H6" s="1396">
        <f>F6*G6</f>
        <v>0</v>
      </c>
      <c r="I6" s="1386"/>
    </row>
    <row r="7" spans="2:9" ht="15.75">
      <c r="B7" s="811" t="s">
        <v>624</v>
      </c>
      <c r="C7" s="1920" t="s">
        <v>381</v>
      </c>
      <c r="D7" s="1921"/>
      <c r="E7" s="1393">
        <f>'MR3. SpecRisk Charge Sukuk'!G20</f>
        <v>0</v>
      </c>
      <c r="F7" s="1391"/>
      <c r="G7" s="815">
        <v>12.5</v>
      </c>
      <c r="H7" s="1396">
        <f t="shared" ref="H7:H11" si="0">F7*G7</f>
        <v>0</v>
      </c>
      <c r="I7" s="1389"/>
    </row>
    <row r="8" spans="2:9" ht="15.75">
      <c r="B8" s="811" t="s">
        <v>625</v>
      </c>
      <c r="C8" s="1920" t="s">
        <v>382</v>
      </c>
      <c r="D8" s="1921"/>
      <c r="E8" s="1393">
        <f>'MR4. GenRisk Charge Sukuk'!H23</f>
        <v>0</v>
      </c>
      <c r="F8" s="1391"/>
      <c r="G8" s="815">
        <v>12.5</v>
      </c>
      <c r="H8" s="1396">
        <f t="shared" si="0"/>
        <v>0</v>
      </c>
      <c r="I8" s="1389"/>
    </row>
    <row r="9" spans="2:9" ht="15.75">
      <c r="B9" s="811" t="s">
        <v>626</v>
      </c>
      <c r="C9" s="1920" t="s">
        <v>383</v>
      </c>
      <c r="D9" s="1921"/>
      <c r="E9" s="1393">
        <f>'MR5. FX Risk Chagre'!G29</f>
        <v>0</v>
      </c>
      <c r="F9" s="1391"/>
      <c r="G9" s="816">
        <v>12.5</v>
      </c>
      <c r="H9" s="1396">
        <f t="shared" si="0"/>
        <v>0</v>
      </c>
      <c r="I9" s="1390"/>
    </row>
    <row r="10" spans="2:9" ht="15.75">
      <c r="B10" s="811" t="s">
        <v>627</v>
      </c>
      <c r="C10" s="1930" t="s">
        <v>384</v>
      </c>
      <c r="D10" s="1931"/>
      <c r="E10" s="1394">
        <f>'MR6. Comodities using MLA or SA'!O18</f>
        <v>0</v>
      </c>
      <c r="F10" s="1391"/>
      <c r="G10" s="815">
        <v>12.5</v>
      </c>
      <c r="H10" s="1396">
        <f t="shared" si="0"/>
        <v>0</v>
      </c>
      <c r="I10" s="1386"/>
    </row>
    <row r="11" spans="2:9" ht="16.5" thickBot="1">
      <c r="B11" s="812" t="s">
        <v>628</v>
      </c>
      <c r="C11" s="1932" t="s">
        <v>385</v>
      </c>
      <c r="D11" s="1933"/>
      <c r="E11" s="1395">
        <f>'MR7. Inventory Risk'!F14</f>
        <v>0</v>
      </c>
      <c r="F11" s="1391"/>
      <c r="G11" s="816">
        <v>12.5</v>
      </c>
      <c r="H11" s="1396">
        <f t="shared" si="0"/>
        <v>0</v>
      </c>
      <c r="I11" s="1386"/>
    </row>
    <row r="12" spans="2:9" ht="16.5" thickBot="1">
      <c r="B12" s="1934" t="s">
        <v>287</v>
      </c>
      <c r="C12" s="1935"/>
      <c r="D12" s="1936"/>
      <c r="E12" s="872">
        <f>SUM(E6:E11)</f>
        <v>0</v>
      </c>
      <c r="F12" s="1397">
        <f>SUM(F6:F11)</f>
        <v>0</v>
      </c>
      <c r="G12" s="871"/>
      <c r="H12" s="870">
        <f>SUM(H6:H11)</f>
        <v>0</v>
      </c>
      <c r="I12" s="1385"/>
    </row>
    <row r="13" spans="2:9" s="1383" customFormat="1" ht="15.75">
      <c r="C13" s="1937"/>
      <c r="D13" s="1938"/>
      <c r="E13" s="1384"/>
      <c r="F13" s="1384"/>
      <c r="G13" s="1384"/>
      <c r="H13" s="1385"/>
      <c r="I13" s="1386"/>
    </row>
    <row r="14" spans="2:9" s="1383" customFormat="1" hidden="1">
      <c r="B14" s="1387"/>
    </row>
    <row r="15" spans="2:9" s="1383" customFormat="1" hidden="1"/>
    <row r="16" spans="2:9" s="1383" customFormat="1" ht="15.75">
      <c r="B16" s="1939" t="s">
        <v>386</v>
      </c>
      <c r="C16" s="1939"/>
      <c r="D16" s="1939"/>
      <c r="F16" s="224"/>
    </row>
    <row r="17" spans="2:17" s="1383" customFormat="1">
      <c r="B17" s="1388"/>
      <c r="C17" s="1388"/>
      <c r="D17" s="1388"/>
    </row>
    <row r="18" spans="2:17">
      <c r="B18" s="734"/>
      <c r="C18" s="1121" t="s">
        <v>594</v>
      </c>
      <c r="D18" s="1383"/>
      <c r="E18" s="1383"/>
    </row>
    <row r="19" spans="2:17" ht="15.75">
      <c r="B19" s="735"/>
      <c r="C19" s="1122" t="s">
        <v>595</v>
      </c>
      <c r="D19" s="1383"/>
      <c r="E19" s="1383"/>
      <c r="F19" s="852" t="s">
        <v>245</v>
      </c>
      <c r="G19" s="1383"/>
      <c r="H19" s="1383"/>
    </row>
    <row r="20" spans="2:17">
      <c r="B20" s="736" t="s">
        <v>598</v>
      </c>
      <c r="C20" s="1122" t="s">
        <v>597</v>
      </c>
      <c r="D20" s="1383"/>
      <c r="E20" s="1383"/>
      <c r="F20" s="1383"/>
      <c r="G20" s="1383"/>
      <c r="H20" s="1383"/>
    </row>
    <row r="21" spans="2:17">
      <c r="B21" s="709" t="s">
        <v>593</v>
      </c>
      <c r="C21" s="1122" t="s">
        <v>596</v>
      </c>
      <c r="D21" s="1383"/>
      <c r="E21" s="1383"/>
      <c r="F21" s="1383"/>
      <c r="G21" s="1383"/>
      <c r="H21" s="1383"/>
    </row>
    <row r="22" spans="2:17">
      <c r="F22" s="1383"/>
      <c r="G22" s="1383"/>
      <c r="H22" s="1383"/>
      <c r="Q22" s="1386"/>
    </row>
    <row r="23" spans="2:17" s="1383" customFormat="1"/>
    <row r="24" spans="2:17" s="1383" customFormat="1"/>
    <row r="25" spans="2:17" s="1383" customFormat="1"/>
    <row r="26" spans="2:17" s="1383" customFormat="1">
      <c r="B26" s="1387"/>
      <c r="C26" s="1387"/>
    </row>
    <row r="27" spans="2:17" s="1383" customFormat="1"/>
    <row r="28" spans="2:17" s="1383" customFormat="1"/>
    <row r="29" spans="2:17" s="1383" customFormat="1"/>
    <row r="30" spans="2:17" s="1383" customFormat="1"/>
    <row r="31" spans="2:17" s="1383" customFormat="1"/>
    <row r="32" spans="2:17" s="1383" customFormat="1"/>
    <row r="33" s="1383" customFormat="1"/>
    <row r="34" s="1383" customFormat="1"/>
    <row r="35" s="1383" customFormat="1"/>
    <row r="36" s="1383" customFormat="1"/>
    <row r="37" s="1383" customFormat="1"/>
    <row r="38" s="1383" customFormat="1"/>
    <row r="39" s="1383" customFormat="1"/>
    <row r="40" s="1383" customFormat="1"/>
    <row r="41" s="1383" customFormat="1"/>
    <row r="42" s="1383" customFormat="1"/>
    <row r="43" s="1383" customFormat="1"/>
    <row r="44" s="1383" customFormat="1"/>
    <row r="45" s="1383" customFormat="1"/>
    <row r="46" s="1383" customFormat="1"/>
    <row r="47" s="1383" customFormat="1"/>
    <row r="48" s="1383" customFormat="1"/>
    <row r="49" s="1383" customFormat="1"/>
    <row r="50" s="1383" customFormat="1"/>
    <row r="51" s="1383" customFormat="1"/>
    <row r="52" s="1383" customFormat="1"/>
    <row r="53" s="1383" customFormat="1"/>
    <row r="54" s="1383" customFormat="1"/>
    <row r="55" s="1383" customFormat="1"/>
    <row r="56" s="1383" customFormat="1"/>
    <row r="57" s="1383" customFormat="1"/>
    <row r="58" s="1383" customFormat="1"/>
    <row r="59" s="1383" customFormat="1"/>
    <row r="60" s="1383" customFormat="1"/>
    <row r="61" s="1383" customFormat="1"/>
    <row r="62" s="1383" customFormat="1"/>
    <row r="63" s="1383" customFormat="1"/>
    <row r="64" s="1383" customFormat="1"/>
    <row r="65" s="1383" customFormat="1"/>
    <row r="66" s="1383" customFormat="1"/>
    <row r="67" s="1383" customFormat="1"/>
    <row r="68" s="1383" customFormat="1"/>
    <row r="69" s="1383" customFormat="1"/>
    <row r="70" s="1383" customFormat="1"/>
    <row r="71" s="1383" customFormat="1"/>
    <row r="72" s="1383" customFormat="1"/>
    <row r="73" s="1383" customFormat="1"/>
    <row r="74" s="1383" customFormat="1"/>
    <row r="75" s="1383" customFormat="1"/>
    <row r="76" s="1383" customFormat="1"/>
    <row r="77" s="1383" customFormat="1"/>
    <row r="78" s="1383" customFormat="1"/>
    <row r="79" s="1383" customFormat="1"/>
    <row r="80" s="1383" customFormat="1"/>
    <row r="81" s="1383" customFormat="1"/>
    <row r="82" s="1383" customFormat="1"/>
    <row r="83" s="1383" customFormat="1"/>
    <row r="84" s="1383" customFormat="1"/>
    <row r="85" s="1383" customFormat="1"/>
    <row r="86" s="1383" customFormat="1"/>
    <row r="87" s="1383" customFormat="1"/>
    <row r="88" s="1383" customFormat="1"/>
    <row r="89" s="1383" customFormat="1"/>
    <row r="90" s="1383" customFormat="1"/>
    <row r="91" s="1383" customFormat="1"/>
    <row r="92" s="1383" customFormat="1"/>
    <row r="93" s="1383" customFormat="1"/>
    <row r="94" s="1383" customFormat="1"/>
    <row r="95" s="1383" customFormat="1"/>
    <row r="96" s="1383" customFormat="1"/>
    <row r="97" s="1383" customFormat="1"/>
    <row r="98" s="1383" customFormat="1"/>
    <row r="99" s="1383" customFormat="1"/>
    <row r="100" s="1383" customFormat="1"/>
    <row r="101" s="1383" customFormat="1"/>
    <row r="102" s="1383" customFormat="1"/>
    <row r="103" s="1383" customFormat="1"/>
    <row r="104" s="1383" customFormat="1"/>
    <row r="105" s="1383" customFormat="1"/>
    <row r="106" s="1383" customFormat="1"/>
    <row r="107" s="1383" customFormat="1"/>
    <row r="108" s="1383" customFormat="1"/>
    <row r="109" s="1383" customFormat="1"/>
    <row r="110" s="1383" customFormat="1"/>
    <row r="111" s="1383" customFormat="1"/>
    <row r="112" s="1383" customFormat="1"/>
    <row r="113" s="1383" customFormat="1"/>
    <row r="114" s="1383" customFormat="1"/>
    <row r="115" s="1383" customFormat="1"/>
    <row r="116" s="1383" customFormat="1"/>
    <row r="117" s="1383" customFormat="1"/>
    <row r="118" s="1383" customFormat="1"/>
    <row r="119" s="1383" customFormat="1"/>
    <row r="120" s="1383" customFormat="1"/>
    <row r="121" s="1383" customFormat="1"/>
    <row r="122" s="1383" customFormat="1"/>
    <row r="123" s="1383" customFormat="1"/>
    <row r="124" s="1383" customFormat="1"/>
    <row r="125" s="1383" customFormat="1"/>
    <row r="126" s="1383" customFormat="1"/>
    <row r="127" s="1383" customFormat="1"/>
    <row r="128" s="1383" customFormat="1"/>
    <row r="129" s="1383" customFormat="1"/>
    <row r="130" s="1383" customFormat="1"/>
    <row r="131" s="1383" customFormat="1"/>
    <row r="132" s="1383" customFormat="1"/>
    <row r="133" s="1383" customFormat="1"/>
    <row r="134" s="1383" customFormat="1"/>
    <row r="135" s="1383" customFormat="1"/>
    <row r="136" s="1383" customFormat="1"/>
    <row r="137" s="1383" customFormat="1"/>
    <row r="138" s="1383" customFormat="1"/>
    <row r="139" s="1383" customFormat="1"/>
    <row r="140" s="1383" customFormat="1"/>
    <row r="141" s="1383" customFormat="1"/>
    <row r="142" s="1383" customFormat="1"/>
    <row r="143" s="1383" customFormat="1"/>
    <row r="144" s="1383" customFormat="1"/>
    <row r="145" s="1383" customFormat="1"/>
    <row r="146" s="1383" customFormat="1"/>
    <row r="147" s="1383" customFormat="1"/>
    <row r="148" s="1383" customFormat="1"/>
    <row r="149" s="1383" customFormat="1"/>
    <row r="150" s="1383" customFormat="1"/>
    <row r="151" s="1383" customFormat="1"/>
    <row r="152" s="1383" customFormat="1"/>
    <row r="153" s="1383" customFormat="1"/>
    <row r="154" s="1383" customFormat="1"/>
    <row r="155" s="1383" customFormat="1"/>
    <row r="156" s="1383" customFormat="1"/>
    <row r="157" s="1383" customFormat="1"/>
    <row r="158" s="1383" customFormat="1"/>
    <row r="159" s="1383" customFormat="1"/>
    <row r="160" s="1383" customFormat="1"/>
    <row r="161" s="1383" customFormat="1"/>
    <row r="162" s="1383" customFormat="1"/>
    <row r="163" s="1383" customFormat="1"/>
    <row r="164" s="1383" customFormat="1"/>
    <row r="165" s="1383" customFormat="1"/>
    <row r="166" s="1383" customFormat="1"/>
    <row r="167" s="1383" customFormat="1"/>
    <row r="168" s="1383" customFormat="1"/>
    <row r="169" s="1383" customFormat="1"/>
    <row r="170" s="1383" customFormat="1"/>
    <row r="171" s="1383" customFormat="1"/>
    <row r="172" s="1383" customFormat="1"/>
    <row r="173" s="1383" customFormat="1"/>
    <row r="174" s="1383" customFormat="1"/>
    <row r="175" s="1383" customFormat="1"/>
    <row r="176" s="1383" customFormat="1"/>
    <row r="177" s="1383" customFormat="1"/>
    <row r="178" s="1383" customFormat="1"/>
    <row r="179" s="1383" customFormat="1"/>
    <row r="180" s="1383" customFormat="1"/>
    <row r="181" s="1383" customFormat="1"/>
    <row r="182" s="1383" customFormat="1"/>
    <row r="183" s="1383" customFormat="1"/>
    <row r="184" s="1383" customFormat="1"/>
    <row r="185" s="1383" customFormat="1"/>
    <row r="186" s="1383" customFormat="1"/>
    <row r="187" s="1383" customFormat="1"/>
    <row r="188" s="1383" customFormat="1"/>
    <row r="189" s="1383" customFormat="1"/>
    <row r="190" s="1383" customFormat="1"/>
    <row r="191" s="1383" customFormat="1"/>
    <row r="192" s="1383" customFormat="1"/>
    <row r="193" s="1383" customFormat="1"/>
    <row r="194" s="1383" customFormat="1"/>
    <row r="195" s="1383" customFormat="1"/>
    <row r="196" s="1383" customFormat="1"/>
    <row r="197" s="1383" customFormat="1"/>
    <row r="198" s="1383" customFormat="1"/>
    <row r="199" s="1383" customFormat="1"/>
    <row r="200" s="1383" customFormat="1"/>
    <row r="201" s="1383" customFormat="1"/>
    <row r="202" s="1383" customFormat="1"/>
    <row r="203" s="1383" customFormat="1"/>
    <row r="204" s="1383" customFormat="1"/>
    <row r="205" s="1383" customFormat="1"/>
    <row r="206" s="1383" customFormat="1"/>
    <row r="207" s="1383" customFormat="1"/>
    <row r="208" s="1383" customFormat="1"/>
    <row r="209" s="1383" customFormat="1"/>
    <row r="210" s="1383" customFormat="1"/>
    <row r="211" s="1383" customFormat="1"/>
    <row r="212" s="1383" customFormat="1"/>
    <row r="213" s="1383" customFormat="1"/>
    <row r="214" s="1383" customFormat="1"/>
    <row r="215" s="1383" customFormat="1"/>
    <row r="216" s="1383" customFormat="1"/>
    <row r="217" s="1383" customFormat="1"/>
    <row r="218" s="1383" customFormat="1"/>
    <row r="219" s="1383" customFormat="1"/>
    <row r="220" s="1383" customFormat="1"/>
    <row r="221" s="1383" customFormat="1"/>
    <row r="222" s="1383" customFormat="1"/>
    <row r="223" s="1383" customFormat="1"/>
    <row r="224" s="1383" customFormat="1"/>
    <row r="225" s="1383" customFormat="1"/>
    <row r="226" s="1383" customFormat="1"/>
    <row r="227" s="1383" customFormat="1"/>
    <row r="228" s="1383" customFormat="1"/>
    <row r="229" s="1383" customFormat="1"/>
    <row r="230" s="1383" customFormat="1"/>
    <row r="231" s="1383" customFormat="1"/>
    <row r="232" s="1383" customFormat="1"/>
    <row r="233" s="1383" customFormat="1"/>
    <row r="234" s="1383" customFormat="1"/>
    <row r="235" s="1383" customFormat="1"/>
    <row r="236" s="1383" customFormat="1"/>
    <row r="237" s="1383" customFormat="1"/>
    <row r="238" s="1383" customFormat="1"/>
    <row r="239" s="1383" customFormat="1"/>
    <row r="240" s="1383" customFormat="1"/>
    <row r="241" s="1383" customFormat="1"/>
    <row r="242" s="1383" customFormat="1"/>
    <row r="243" s="1383" customFormat="1"/>
    <row r="244" s="1383" customFormat="1"/>
    <row r="245" s="1383" customFormat="1"/>
    <row r="246" s="1383" customFormat="1"/>
    <row r="247" s="1383" customFormat="1"/>
    <row r="248" s="1383" customFormat="1"/>
    <row r="249" s="1383" customFormat="1"/>
    <row r="250" s="1383" customFormat="1"/>
    <row r="251" s="1383" customFormat="1"/>
    <row r="252" s="1383" customFormat="1"/>
    <row r="253" s="1383" customFormat="1"/>
    <row r="254" s="1383" customFormat="1"/>
    <row r="255" s="1383" customFormat="1"/>
    <row r="256" s="1383" customFormat="1"/>
    <row r="257" s="1383" customFormat="1"/>
    <row r="258" s="1383" customFormat="1"/>
    <row r="259" s="1383" customFormat="1"/>
    <row r="260" s="1383" customFormat="1"/>
    <row r="261" s="1383" customFormat="1"/>
    <row r="262" s="1383" customFormat="1"/>
    <row r="263" s="1383" customFormat="1"/>
    <row r="264" s="1383" customFormat="1"/>
    <row r="265" s="1383" customFormat="1"/>
    <row r="266" s="1383" customFormat="1"/>
    <row r="267" s="1383" customFormat="1"/>
    <row r="268" s="1383" customFormat="1"/>
    <row r="269" s="1383" customFormat="1"/>
    <row r="270" s="1383" customFormat="1"/>
    <row r="271" s="1383" customFormat="1"/>
    <row r="272" s="1383" customFormat="1"/>
    <row r="273" s="1383" customFormat="1"/>
    <row r="274" s="1383" customFormat="1"/>
    <row r="275" s="1383" customFormat="1"/>
    <row r="276" s="1383" customFormat="1"/>
    <row r="277" s="1383" customFormat="1"/>
    <row r="278" s="1383" customFormat="1"/>
    <row r="279" s="1383" customFormat="1"/>
    <row r="280" s="1383" customFormat="1"/>
    <row r="281" s="1383" customFormat="1"/>
    <row r="282" s="1383" customFormat="1"/>
    <row r="283" s="1383" customFormat="1"/>
    <row r="284" s="1383" customFormat="1"/>
    <row r="285" s="1383" customFormat="1"/>
    <row r="286" s="1383" customFormat="1"/>
    <row r="287" s="1383" customFormat="1"/>
    <row r="288" s="1383" customFormat="1"/>
    <row r="289" s="1383" customFormat="1"/>
    <row r="290" s="1383" customFormat="1"/>
    <row r="291" s="1383" customFormat="1"/>
    <row r="292" s="1383" customFormat="1"/>
    <row r="293" s="1383" customFormat="1"/>
    <row r="294" s="1383" customFormat="1"/>
    <row r="295" s="1383" customFormat="1"/>
    <row r="296" s="1383" customFormat="1"/>
    <row r="297" s="1383" customFormat="1"/>
    <row r="298" s="1383" customFormat="1"/>
    <row r="299" s="1383" customFormat="1"/>
    <row r="300" s="1383" customFormat="1"/>
    <row r="301" s="1383" customFormat="1"/>
    <row r="302" s="1383" customFormat="1"/>
    <row r="303" s="1383" customFormat="1"/>
    <row r="304" s="1383" customFormat="1"/>
    <row r="305" s="1383" customFormat="1"/>
    <row r="306" s="1383" customFormat="1"/>
    <row r="307" s="1383" customFormat="1"/>
    <row r="308" s="1383" customFormat="1"/>
    <row r="309" s="1383" customFormat="1"/>
    <row r="310" s="1383" customFormat="1"/>
    <row r="311" s="1383" customFormat="1"/>
    <row r="312" s="1383" customFormat="1"/>
    <row r="313" s="1383" customFormat="1"/>
    <row r="314" s="1383" customFormat="1"/>
    <row r="315" s="1383" customFormat="1"/>
    <row r="316" s="1383" customFormat="1"/>
    <row r="317" s="1383" customFormat="1"/>
    <row r="318" s="1383" customFormat="1"/>
    <row r="319" s="1383" customFormat="1"/>
    <row r="320" s="1383" customFormat="1"/>
    <row r="321" s="1383" customFormat="1"/>
    <row r="322" s="1383" customFormat="1"/>
    <row r="323" s="1383" customFormat="1"/>
    <row r="324" s="1383" customFormat="1"/>
    <row r="325" s="1383" customFormat="1"/>
    <row r="326" s="1383" customFormat="1"/>
    <row r="327" s="1383" customFormat="1"/>
    <row r="328" s="1383" customFormat="1"/>
    <row r="329" s="1383" customFormat="1"/>
    <row r="330" s="1383" customFormat="1"/>
    <row r="331" s="1383" customFormat="1"/>
    <row r="332" s="1383" customFormat="1"/>
    <row r="333" s="1383" customFormat="1"/>
    <row r="334" s="1383" customFormat="1"/>
    <row r="335" s="1383" customFormat="1"/>
    <row r="336" s="1383" customFormat="1"/>
    <row r="337" s="1383" customFormat="1"/>
    <row r="338" s="1383" customFormat="1"/>
    <row r="339" s="1383" customFormat="1"/>
    <row r="340" s="1383" customFormat="1"/>
    <row r="341" s="1383" customFormat="1"/>
    <row r="342" s="1383" customFormat="1"/>
    <row r="343" s="1383" customFormat="1"/>
    <row r="344" s="1383" customFormat="1"/>
    <row r="345" s="1383" customFormat="1"/>
    <row r="346" s="1383" customFormat="1"/>
    <row r="347" s="1383" customFormat="1"/>
    <row r="348" s="1383" customFormat="1"/>
    <row r="349" s="1383" customFormat="1"/>
    <row r="350" s="1383" customFormat="1"/>
    <row r="351" s="1383" customFormat="1"/>
    <row r="352" s="1383" customFormat="1"/>
    <row r="353" s="1383" customFormat="1"/>
    <row r="354" s="1383" customFormat="1"/>
    <row r="355" s="1383" customFormat="1"/>
    <row r="356" s="1383" customFormat="1"/>
    <row r="357" s="1383" customFormat="1"/>
    <row r="358" s="1383" customFormat="1"/>
    <row r="359" s="1383" customFormat="1"/>
    <row r="360" s="1383" customFormat="1"/>
    <row r="361" s="1383" customFormat="1"/>
    <row r="362" s="1383" customFormat="1"/>
    <row r="363" s="1383" customFormat="1"/>
    <row r="364" s="1383" customFormat="1"/>
    <row r="365" s="1383" customFormat="1"/>
    <row r="366" s="1383" customFormat="1"/>
    <row r="367" s="1383" customFormat="1"/>
    <row r="368" s="1383" customFormat="1"/>
    <row r="369" s="1383" customFormat="1"/>
    <row r="370" s="1383" customFormat="1"/>
    <row r="371" s="1383" customFormat="1"/>
    <row r="372" s="1383" customFormat="1"/>
    <row r="373" s="1383" customFormat="1"/>
    <row r="374" s="1383" customFormat="1"/>
    <row r="375" s="1383" customFormat="1"/>
    <row r="376" s="1383" customFormat="1"/>
    <row r="377" s="1383" customFormat="1"/>
    <row r="378" s="1383" customFormat="1"/>
    <row r="379" s="1383" customFormat="1"/>
    <row r="380" s="1383" customFormat="1"/>
    <row r="381" s="1383" customFormat="1"/>
    <row r="382" s="1383" customFormat="1"/>
    <row r="383" s="1383" customFormat="1"/>
    <row r="384" s="1383" customFormat="1"/>
    <row r="385" s="1383" customFormat="1"/>
    <row r="386" s="1383" customFormat="1"/>
    <row r="387" s="1383" customFormat="1"/>
    <row r="388" s="1383" customFormat="1"/>
    <row r="389" s="1383" customFormat="1"/>
    <row r="390" s="1383" customFormat="1"/>
    <row r="391" s="1383" customFormat="1"/>
    <row r="392" s="1383" customFormat="1"/>
    <row r="393" s="1383" customFormat="1"/>
    <row r="394" s="1383" customFormat="1"/>
    <row r="395" s="1383" customFormat="1"/>
    <row r="396" s="1383" customFormat="1"/>
    <row r="397" s="1383" customFormat="1"/>
    <row r="398" s="1383" customFormat="1"/>
    <row r="399" s="1383" customFormat="1"/>
    <row r="400" s="1383" customFormat="1"/>
    <row r="401" s="1383" customFormat="1"/>
    <row r="402" s="1383" customFormat="1"/>
    <row r="403" s="1383" customFormat="1"/>
    <row r="404" s="1383" customFormat="1"/>
    <row r="405" s="1383" customFormat="1"/>
    <row r="406" s="1383" customFormat="1"/>
    <row r="407" s="1383" customFormat="1"/>
    <row r="408" s="1383" customFormat="1"/>
    <row r="409" s="1383" customFormat="1"/>
    <row r="410" s="1383" customFormat="1"/>
    <row r="411" s="1383" customFormat="1"/>
    <row r="412" s="1383" customFormat="1"/>
    <row r="413" s="1383" customFormat="1"/>
    <row r="414" s="1383" customFormat="1"/>
    <row r="415" s="1383" customFormat="1"/>
    <row r="416" s="1383" customFormat="1"/>
    <row r="417" s="1383" customFormat="1"/>
    <row r="418" s="1383" customFormat="1"/>
    <row r="419" s="1383" customFormat="1"/>
    <row r="420" s="1383" customFormat="1"/>
    <row r="421" s="1383" customFormat="1"/>
    <row r="422" s="1383" customFormat="1"/>
    <row r="423" s="1383" customFormat="1"/>
    <row r="424" s="1383" customFormat="1"/>
    <row r="425" s="1383" customFormat="1"/>
    <row r="426" s="1383" customFormat="1"/>
    <row r="427" s="1383" customFormat="1"/>
    <row r="428" s="1383" customFormat="1"/>
    <row r="429" s="1383" customFormat="1"/>
    <row r="430" s="1383" customFormat="1"/>
    <row r="431" s="1383" customFormat="1"/>
    <row r="432" s="1383" customFormat="1"/>
    <row r="433" s="1383" customFormat="1"/>
    <row r="434" s="1383" customFormat="1"/>
    <row r="435" s="1383" customFormat="1"/>
    <row r="436" s="1383" customFormat="1"/>
    <row r="437" s="1383" customFormat="1"/>
    <row r="438" s="1383" customFormat="1"/>
    <row r="439" s="1383" customFormat="1"/>
    <row r="440" s="1383" customFormat="1"/>
    <row r="441" s="1383" customFormat="1"/>
    <row r="442" s="1383" customFormat="1"/>
    <row r="443" s="1383" customFormat="1"/>
    <row r="444" s="1383" customFormat="1"/>
    <row r="445" s="1383" customFormat="1"/>
    <row r="446" s="1383" customFormat="1"/>
    <row r="447" s="1383" customFormat="1"/>
    <row r="448" s="1383" customFormat="1"/>
    <row r="449" s="1383" customFormat="1"/>
    <row r="450" s="1383" customFormat="1"/>
    <row r="451" s="1383" customFormat="1"/>
    <row r="452" s="1383" customFormat="1"/>
    <row r="453" s="1383" customFormat="1"/>
    <row r="454" s="1383" customFormat="1"/>
    <row r="455" s="1383" customFormat="1"/>
    <row r="456" s="1383" customFormat="1"/>
    <row r="457" s="1383" customFormat="1"/>
    <row r="458" s="1383" customFormat="1"/>
    <row r="459" s="1383" customFormat="1"/>
    <row r="460" s="1383" customFormat="1"/>
    <row r="461" s="1383" customFormat="1"/>
    <row r="462" s="1383" customFormat="1"/>
    <row r="463" s="1383" customFormat="1"/>
    <row r="464" s="1383" customFormat="1"/>
    <row r="465" s="1383" customFormat="1"/>
    <row r="466" s="1383" customFormat="1"/>
    <row r="467" s="1383" customFormat="1"/>
    <row r="468" s="1383" customFormat="1"/>
    <row r="469" s="1383" customFormat="1"/>
    <row r="470" s="1383" customFormat="1"/>
    <row r="471" s="1383" customFormat="1"/>
    <row r="472" s="1383" customFormat="1"/>
    <row r="473" s="1383" customFormat="1"/>
    <row r="474" s="1383" customFormat="1"/>
    <row r="475" s="1383" customFormat="1"/>
    <row r="476" s="1383" customFormat="1"/>
    <row r="477" s="1383" customFormat="1"/>
    <row r="478" s="1383" customFormat="1"/>
    <row r="479" s="1383" customFormat="1"/>
    <row r="480" s="1383" customFormat="1"/>
    <row r="481" s="1383" customFormat="1"/>
    <row r="482" s="1383" customFormat="1"/>
    <row r="483" s="1383" customFormat="1"/>
    <row r="484" s="1383" customFormat="1"/>
    <row r="485" s="1383" customFormat="1"/>
    <row r="486" s="1383" customFormat="1"/>
    <row r="487" s="1383" customFormat="1"/>
    <row r="488" s="1383" customFormat="1"/>
    <row r="489" s="1383" customFormat="1"/>
    <row r="490" s="1383" customFormat="1"/>
    <row r="491" s="1383" customFormat="1"/>
    <row r="492" s="1383" customFormat="1"/>
    <row r="493" s="1383" customFormat="1"/>
    <row r="494" s="1383" customFormat="1"/>
    <row r="495" s="1383" customFormat="1"/>
    <row r="496" s="1383" customFormat="1"/>
    <row r="497" s="1383" customFormat="1"/>
    <row r="498" s="1383" customFormat="1"/>
    <row r="499" s="1383" customFormat="1"/>
    <row r="500" s="1383" customFormat="1"/>
    <row r="501" s="1383" customFormat="1"/>
    <row r="502" s="1383" customFormat="1"/>
    <row r="503" s="1383" customFormat="1"/>
    <row r="504" s="1383" customFormat="1"/>
    <row r="505" s="1383" customFormat="1"/>
    <row r="506" s="1383" customFormat="1"/>
    <row r="507" s="1383" customFormat="1"/>
    <row r="508" s="1383" customFormat="1"/>
    <row r="509" s="1383" customFormat="1"/>
    <row r="510" s="1383" customFormat="1"/>
    <row r="511" s="1383" customFormat="1"/>
    <row r="512" s="1383" customFormat="1"/>
    <row r="513" s="1383" customFormat="1"/>
    <row r="514" s="1383" customFormat="1"/>
    <row r="515" s="1383" customFormat="1"/>
    <row r="516" s="1383" customFormat="1"/>
    <row r="517" s="1383" customFormat="1"/>
    <row r="518" s="1383" customFormat="1"/>
    <row r="519" s="1383" customFormat="1"/>
    <row r="520" s="1383" customFormat="1"/>
    <row r="521" s="1383" customFormat="1"/>
    <row r="522" s="1383" customFormat="1"/>
    <row r="523" s="1383" customFormat="1"/>
    <row r="524" s="1383" customFormat="1"/>
    <row r="525" s="1383" customFormat="1"/>
    <row r="526" s="1383" customFormat="1"/>
    <row r="527" s="1383" customFormat="1"/>
    <row r="528" s="1383" customFormat="1"/>
    <row r="529" s="1383" customFormat="1"/>
    <row r="530" s="1383" customFormat="1"/>
    <row r="531" s="1383" customFormat="1"/>
    <row r="532" s="1383" customFormat="1"/>
    <row r="533" s="1383" customFormat="1"/>
    <row r="534" s="1383" customFormat="1"/>
    <row r="535" s="1383" customFormat="1"/>
    <row r="536" s="1383" customFormat="1"/>
    <row r="537" s="1383" customFormat="1"/>
    <row r="538" s="1383" customFormat="1"/>
    <row r="539" s="1383" customFormat="1"/>
    <row r="540" s="1383" customFormat="1"/>
    <row r="541" s="1383" customFormat="1"/>
    <row r="542" s="1383" customFormat="1"/>
    <row r="543" s="1383" customFormat="1"/>
    <row r="544" s="1383" customFormat="1"/>
    <row r="545" s="1383" customFormat="1"/>
    <row r="546" s="1383" customFormat="1"/>
    <row r="547" s="1383" customFormat="1"/>
    <row r="548" s="1383" customFormat="1"/>
    <row r="549" s="1383" customFormat="1"/>
    <row r="550" s="1383" customFormat="1"/>
    <row r="551" s="1383" customFormat="1"/>
    <row r="552" s="1383" customFormat="1"/>
    <row r="553" s="1383" customFormat="1"/>
    <row r="554" s="1383" customFormat="1"/>
    <row r="555" s="1383" customFormat="1"/>
    <row r="556" s="1383" customFormat="1"/>
    <row r="557" s="1383" customFormat="1"/>
    <row r="558" s="1383" customFormat="1"/>
    <row r="559" s="1383" customFormat="1"/>
    <row r="560" s="1383" customFormat="1"/>
    <row r="561" s="1383" customFormat="1"/>
    <row r="562" s="1383" customFormat="1"/>
    <row r="563" s="1383" customFormat="1"/>
    <row r="564" s="1383" customFormat="1"/>
    <row r="565" s="1383" customFormat="1"/>
    <row r="566" s="1383" customFormat="1"/>
    <row r="567" s="1383" customFormat="1"/>
    <row r="568" s="1383" customFormat="1"/>
    <row r="569" s="1383" customFormat="1"/>
    <row r="570" s="1383" customFormat="1"/>
    <row r="571" s="1383" customFormat="1"/>
    <row r="572" s="1383" customFormat="1"/>
    <row r="573" s="1383" customFormat="1"/>
    <row r="574" s="1383" customFormat="1"/>
    <row r="575" s="1383" customFormat="1"/>
    <row r="576" s="1383" customFormat="1"/>
    <row r="577" s="1383" customFormat="1"/>
    <row r="578" s="1383" customFormat="1"/>
    <row r="579" s="1383" customFormat="1"/>
    <row r="580" s="1383" customFormat="1"/>
    <row r="581" s="1383" customFormat="1"/>
    <row r="582" s="1383" customFormat="1"/>
    <row r="583" s="1383" customFormat="1"/>
    <row r="584" s="1383" customFormat="1"/>
    <row r="585" s="1383" customFormat="1"/>
    <row r="586" s="1383" customFormat="1"/>
    <row r="587" s="1383" customFormat="1"/>
    <row r="588" s="1383" customFormat="1"/>
    <row r="589" s="1383" customFormat="1"/>
    <row r="590" s="1383" customFormat="1"/>
    <row r="591" s="1383" customFormat="1"/>
    <row r="592" s="1383" customFormat="1"/>
    <row r="593" s="1383" customFormat="1"/>
    <row r="594" s="1383" customFormat="1"/>
    <row r="595" s="1383" customFormat="1"/>
    <row r="596" s="1383" customFormat="1"/>
    <row r="597" s="1383" customFormat="1"/>
    <row r="598" s="1383" customFormat="1"/>
    <row r="599" s="1383" customFormat="1"/>
    <row r="600" s="1383" customFormat="1"/>
  </sheetData>
  <sheetProtection algorithmName="SHA-512" hashValue="9vuUD7n1ax+P7Mk2NipwNjvnBaapYhN2RI6usK8SYURMgnRouwdaMCIptVbfi7n6XCR+k+DiJyIcQ33vTriqhw==" saltValue="MJv6haLZAfbS3mm+KAz6bw==" spinCount="100000" sheet="1" objects="1" scenarios="1"/>
  <mergeCells count="13">
    <mergeCell ref="C10:D10"/>
    <mergeCell ref="C11:D11"/>
    <mergeCell ref="B12:D12"/>
    <mergeCell ref="C13:D13"/>
    <mergeCell ref="B16:D16"/>
    <mergeCell ref="C2:H2"/>
    <mergeCell ref="C9:D9"/>
    <mergeCell ref="C4:D4"/>
    <mergeCell ref="C5:D5"/>
    <mergeCell ref="C6:D6"/>
    <mergeCell ref="C7:D7"/>
    <mergeCell ref="C8:D8"/>
    <mergeCell ref="C3:H3"/>
  </mergeCells>
  <hyperlinks>
    <hyperlink ref="F19" location="Index!A1" display="Return to Index"/>
  </hyperlinks>
  <pageMargins left="0.25" right="0.25" top="0.75" bottom="0.75" header="0.3" footer="0.3"/>
  <pageSetup paperSize="9" scale="96" orientation="landscape" horizontalDpi="4294967293" verticalDpi="0"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CS270"/>
  <sheetViews>
    <sheetView workbookViewId="0">
      <selection activeCell="B14" sqref="B14:N14"/>
    </sheetView>
  </sheetViews>
  <sheetFormatPr defaultColWidth="10.28515625" defaultRowHeight="15"/>
  <cols>
    <col min="1" max="1" width="3.42578125" style="1409" customWidth="1"/>
    <col min="2" max="2" width="2.7109375" style="1409" customWidth="1"/>
    <col min="3" max="3" width="3.7109375" style="349" customWidth="1"/>
    <col min="4" max="4" width="10.28515625" style="349" customWidth="1"/>
    <col min="5" max="5" width="5.7109375" style="349" customWidth="1"/>
    <col min="6" max="6" width="18.28515625" style="349" customWidth="1"/>
    <col min="7" max="7" width="22.28515625" style="349" customWidth="1"/>
    <col min="8" max="8" width="5.7109375" style="349" customWidth="1"/>
    <col min="9" max="9" width="21.85546875" style="349" customWidth="1"/>
    <col min="10" max="10" width="6.28515625" style="349" customWidth="1"/>
    <col min="11" max="12" width="20.42578125" style="349" customWidth="1"/>
    <col min="13" max="13" width="14.7109375" style="1409" customWidth="1"/>
    <col min="14" max="29" width="6.7109375" style="1409" customWidth="1"/>
    <col min="30" max="97" width="10.28515625" style="1409"/>
    <col min="98" max="16384" width="10.28515625" style="349"/>
  </cols>
  <sheetData>
    <row r="1" spans="1:14" s="1409" customFormat="1" ht="13.9" customHeight="1">
      <c r="C1" s="1410"/>
      <c r="D1" s="1410"/>
      <c r="E1" s="1410"/>
      <c r="F1" s="1410"/>
      <c r="G1" s="1410"/>
      <c r="H1" s="1410"/>
      <c r="I1" s="1410"/>
      <c r="J1" s="1410"/>
      <c r="K1" s="1410"/>
      <c r="L1" s="1410"/>
    </row>
    <row r="2" spans="1:14" ht="26.65" customHeight="1">
      <c r="A2" s="1410"/>
      <c r="B2" s="1410"/>
      <c r="C2" s="350"/>
      <c r="D2" s="1410"/>
      <c r="E2" s="1940" t="s">
        <v>387</v>
      </c>
      <c r="F2" s="1941"/>
      <c r="G2" s="1941"/>
      <c r="H2" s="1941"/>
      <c r="I2" s="1941"/>
      <c r="J2" s="1941"/>
      <c r="K2" s="1941"/>
      <c r="L2" s="1942"/>
    </row>
    <row r="3" spans="1:14" ht="18" customHeight="1">
      <c r="C3" s="351"/>
      <c r="D3" s="1415"/>
      <c r="E3" s="1969"/>
      <c r="F3" s="1970"/>
      <c r="G3" s="1970"/>
      <c r="H3" s="1970"/>
      <c r="I3" s="1970"/>
      <c r="J3" s="1970"/>
      <c r="K3" s="1970"/>
      <c r="L3" s="1971"/>
    </row>
    <row r="4" spans="1:14" s="1409" customFormat="1" ht="18" customHeight="1" thickBot="1">
      <c r="C4" s="1415" t="s">
        <v>388</v>
      </c>
      <c r="D4" s="1416"/>
      <c r="E4" s="1416"/>
      <c r="F4" s="1416"/>
      <c r="M4" s="1417"/>
    </row>
    <row r="5" spans="1:14" ht="36" customHeight="1" thickBot="1">
      <c r="C5" s="1960" t="s">
        <v>389</v>
      </c>
      <c r="D5" s="1961"/>
      <c r="E5" s="1961"/>
      <c r="F5" s="1962"/>
      <c r="G5" s="1954" t="s">
        <v>390</v>
      </c>
      <c r="H5" s="1956" t="s">
        <v>378</v>
      </c>
      <c r="I5" s="1956"/>
      <c r="J5" s="1957"/>
      <c r="K5" s="865"/>
      <c r="L5" s="857" t="s">
        <v>391</v>
      </c>
      <c r="M5" s="1418"/>
    </row>
    <row r="6" spans="1:14" ht="19.5" customHeight="1" thickBot="1">
      <c r="C6" s="1963"/>
      <c r="D6" s="1964"/>
      <c r="E6" s="1964"/>
      <c r="F6" s="1965"/>
      <c r="G6" s="1955"/>
      <c r="H6" s="1958" t="s">
        <v>392</v>
      </c>
      <c r="I6" s="1959"/>
      <c r="J6" s="1958" t="s">
        <v>393</v>
      </c>
      <c r="K6" s="1959"/>
      <c r="L6" s="859" t="s">
        <v>664</v>
      </c>
      <c r="M6" s="1418"/>
    </row>
    <row r="7" spans="1:14" ht="19.5" customHeight="1">
      <c r="C7" s="1963"/>
      <c r="D7" s="1964"/>
      <c r="E7" s="1964"/>
      <c r="F7" s="1965"/>
      <c r="G7" s="858">
        <v>1</v>
      </c>
      <c r="H7" s="860">
        <v>2</v>
      </c>
      <c r="I7" s="860">
        <v>3</v>
      </c>
      <c r="J7" s="860">
        <v>4</v>
      </c>
      <c r="K7" s="862">
        <v>5</v>
      </c>
      <c r="L7" s="864">
        <v>6</v>
      </c>
      <c r="M7" s="1418"/>
    </row>
    <row r="8" spans="1:14" ht="19.5" customHeight="1" thickBot="1">
      <c r="C8" s="1966"/>
      <c r="D8" s="1967"/>
      <c r="E8" s="1967"/>
      <c r="F8" s="1968"/>
      <c r="G8" s="859" t="s">
        <v>664</v>
      </c>
      <c r="H8" s="861"/>
      <c r="I8" s="861" t="s">
        <v>394</v>
      </c>
      <c r="J8" s="861"/>
      <c r="K8" s="863" t="s">
        <v>395</v>
      </c>
      <c r="L8" s="864" t="s">
        <v>396</v>
      </c>
      <c r="M8" s="1418"/>
    </row>
    <row r="9" spans="1:14" ht="18" customHeight="1">
      <c r="A9" s="1411"/>
      <c r="C9" s="1943" t="s">
        <v>397</v>
      </c>
      <c r="D9" s="1944"/>
      <c r="E9" s="1944"/>
      <c r="F9" s="1945"/>
      <c r="G9" s="1398"/>
      <c r="H9" s="1407">
        <v>0.08</v>
      </c>
      <c r="I9" s="1400">
        <f>G9*H9</f>
        <v>0</v>
      </c>
      <c r="J9" s="1405">
        <v>0.08</v>
      </c>
      <c r="K9" s="1400">
        <f>G9*J9</f>
        <v>0</v>
      </c>
      <c r="L9" s="1403">
        <f>I9+K9</f>
        <v>0</v>
      </c>
    </row>
    <row r="10" spans="1:14" ht="18" customHeight="1" thickBot="1">
      <c r="C10" s="1946" t="s">
        <v>398</v>
      </c>
      <c r="D10" s="1947"/>
      <c r="E10" s="1947"/>
      <c r="F10" s="1948"/>
      <c r="G10" s="1399"/>
      <c r="H10" s="1408">
        <v>0.08</v>
      </c>
      <c r="I10" s="1401">
        <f>G10*H10</f>
        <v>0</v>
      </c>
      <c r="J10" s="1406">
        <v>0.08</v>
      </c>
      <c r="K10" s="1402">
        <f>G10*J10</f>
        <v>0</v>
      </c>
      <c r="L10" s="1404">
        <f>I10+K10</f>
        <v>0</v>
      </c>
    </row>
    <row r="11" spans="1:14" ht="18" customHeight="1" thickBot="1">
      <c r="C11" s="1949" t="s">
        <v>380</v>
      </c>
      <c r="D11" s="1950"/>
      <c r="E11" s="1950"/>
      <c r="F11" s="1951"/>
      <c r="G11" s="866"/>
      <c r="H11" s="867"/>
      <c r="I11" s="868"/>
      <c r="J11" s="868"/>
      <c r="K11" s="868"/>
      <c r="L11" s="869"/>
    </row>
    <row r="12" spans="1:14" s="1409" customFormat="1" ht="18" customHeight="1">
      <c r="C12" s="1419"/>
      <c r="D12" s="1420"/>
      <c r="E12" s="1420"/>
      <c r="F12" s="1420"/>
      <c r="G12" s="1421"/>
      <c r="H12" s="1422"/>
      <c r="I12" s="1422"/>
      <c r="J12" s="1422"/>
      <c r="K12" s="1422"/>
      <c r="L12" s="1423"/>
    </row>
    <row r="13" spans="1:14" s="1409" customFormat="1" ht="18" customHeight="1">
      <c r="M13" s="1417"/>
    </row>
    <row r="14" spans="1:14" s="1409" customFormat="1" ht="66" customHeight="1">
      <c r="A14" s="1412">
        <v>1</v>
      </c>
      <c r="B14" s="1952" t="s">
        <v>671</v>
      </c>
      <c r="C14" s="1952"/>
      <c r="D14" s="1952"/>
      <c r="E14" s="1952"/>
      <c r="F14" s="1952"/>
      <c r="G14" s="1952"/>
      <c r="H14" s="1952"/>
      <c r="I14" s="1952"/>
      <c r="J14" s="1952"/>
      <c r="K14" s="1952"/>
      <c r="L14" s="1952"/>
      <c r="M14" s="1953"/>
      <c r="N14" s="1953"/>
    </row>
    <row r="15" spans="1:14" ht="15.75">
      <c r="C15" s="1409"/>
      <c r="D15" s="1409"/>
      <c r="E15" s="1409"/>
      <c r="F15" s="1409"/>
      <c r="G15" s="1409"/>
      <c r="H15" s="1409"/>
      <c r="I15" s="1409"/>
      <c r="J15" s="1409"/>
      <c r="K15" s="852" t="s">
        <v>245</v>
      </c>
      <c r="L15" s="1409"/>
    </row>
    <row r="16" spans="1:14" s="1409" customFormat="1"/>
    <row r="17" spans="1:3" s="1409" customFormat="1"/>
    <row r="18" spans="1:3" s="1409" customFormat="1"/>
    <row r="19" spans="1:3" s="1409" customFormat="1"/>
    <row r="20" spans="1:3" s="1409" customFormat="1"/>
    <row r="21" spans="1:3" s="1409" customFormat="1" ht="18" customHeight="1">
      <c r="B21" s="1413"/>
      <c r="C21" s="1414"/>
    </row>
    <row r="22" spans="1:3" s="1409" customFormat="1" ht="18" customHeight="1">
      <c r="A22" s="1414"/>
    </row>
    <row r="23" spans="1:3" s="1409" customFormat="1"/>
    <row r="24" spans="1:3" s="1409" customFormat="1"/>
    <row r="25" spans="1:3" s="1409" customFormat="1"/>
    <row r="26" spans="1:3" s="1409" customFormat="1" ht="18" customHeight="1">
      <c r="B26" s="1414"/>
      <c r="C26" s="1414"/>
    </row>
    <row r="27" spans="1:3" s="1409" customFormat="1"/>
    <row r="28" spans="1:3" s="1409" customFormat="1"/>
    <row r="29" spans="1:3" s="1409" customFormat="1"/>
    <row r="30" spans="1:3" s="1409" customFormat="1"/>
    <row r="31" spans="1:3" s="1409" customFormat="1"/>
    <row r="32" spans="1:3" s="1409" customFormat="1"/>
    <row r="33" s="1409" customFormat="1"/>
    <row r="34" s="1409" customFormat="1"/>
    <row r="35" s="1409" customFormat="1"/>
    <row r="36" s="1409" customFormat="1"/>
    <row r="37" s="1409" customFormat="1"/>
    <row r="38" s="1409" customFormat="1"/>
    <row r="39" s="1409" customFormat="1"/>
    <row r="40" s="1409" customFormat="1"/>
    <row r="41" s="1409" customFormat="1"/>
    <row r="42" s="1409" customFormat="1"/>
    <row r="43" s="1409" customFormat="1"/>
    <row r="44" s="1409" customFormat="1"/>
    <row r="45" s="1409" customFormat="1"/>
    <row r="46" s="1409" customFormat="1"/>
    <row r="47" s="1409" customFormat="1"/>
    <row r="48" s="1409" customFormat="1"/>
    <row r="49" s="1409" customFormat="1"/>
    <row r="50" s="1409" customFormat="1"/>
    <row r="51" s="1409" customFormat="1"/>
    <row r="52" s="1409" customFormat="1"/>
    <row r="53" s="1409" customFormat="1"/>
    <row r="54" s="1409" customFormat="1"/>
    <row r="55" s="1409" customFormat="1"/>
    <row r="56" s="1409" customFormat="1"/>
    <row r="57" s="1409" customFormat="1"/>
    <row r="58" s="1409" customFormat="1"/>
    <row r="59" s="1409" customFormat="1"/>
    <row r="60" s="1409" customFormat="1"/>
    <row r="61" s="1409" customFormat="1"/>
    <row r="62" s="1409" customFormat="1"/>
    <row r="63" s="1409" customFormat="1"/>
    <row r="64" s="1409" customFormat="1"/>
    <row r="65" s="1409" customFormat="1"/>
    <row r="66" s="1409" customFormat="1"/>
    <row r="67" s="1409" customFormat="1"/>
    <row r="68" s="1409" customFormat="1"/>
    <row r="69" s="1409" customFormat="1"/>
    <row r="70" s="1409" customFormat="1"/>
    <row r="71" s="1409" customFormat="1"/>
    <row r="72" s="1409" customFormat="1"/>
    <row r="73" s="1409" customFormat="1"/>
    <row r="74" s="1409" customFormat="1"/>
    <row r="75" s="1409" customFormat="1"/>
    <row r="76" s="1409" customFormat="1"/>
    <row r="77" s="1409" customFormat="1"/>
    <row r="78" s="1409" customFormat="1"/>
    <row r="79" s="1409" customFormat="1"/>
    <row r="80" s="1409" customFormat="1"/>
    <row r="81" s="1409" customFormat="1"/>
    <row r="82" s="1409" customFormat="1"/>
    <row r="83" s="1409" customFormat="1"/>
    <row r="84" s="1409" customFormat="1"/>
    <row r="85" s="1409" customFormat="1"/>
    <row r="86" s="1409" customFormat="1"/>
    <row r="87" s="1409" customFormat="1"/>
    <row r="88" s="1409" customFormat="1"/>
    <row r="89" s="1409" customFormat="1"/>
    <row r="90" s="1409" customFormat="1"/>
    <row r="91" s="1409" customFormat="1"/>
    <row r="92" s="1409" customFormat="1"/>
    <row r="93" s="1409" customFormat="1"/>
    <row r="94" s="1409" customFormat="1"/>
    <row r="95" s="1409" customFormat="1"/>
    <row r="96" s="1409" customFormat="1"/>
    <row r="97" s="1409" customFormat="1"/>
    <row r="98" s="1409" customFormat="1"/>
    <row r="99" s="1409" customFormat="1"/>
    <row r="100" s="1409" customFormat="1"/>
    <row r="101" s="1409" customFormat="1"/>
    <row r="102" s="1409" customFormat="1"/>
    <row r="103" s="1409" customFormat="1"/>
    <row r="104" s="1409" customFormat="1"/>
    <row r="105" s="1409" customFormat="1"/>
    <row r="106" s="1409" customFormat="1"/>
    <row r="107" s="1409" customFormat="1"/>
    <row r="108" s="1409" customFormat="1"/>
    <row r="109" s="1409" customFormat="1"/>
    <row r="110" s="1409" customFormat="1"/>
    <row r="111" s="1409" customFormat="1"/>
    <row r="112" s="1409" customFormat="1"/>
    <row r="113" s="1409" customFormat="1"/>
    <row r="114" s="1409" customFormat="1"/>
    <row r="115" s="1409" customFormat="1"/>
    <row r="116" s="1409" customFormat="1"/>
    <row r="117" s="1409" customFormat="1"/>
    <row r="118" s="1409" customFormat="1"/>
    <row r="119" s="1409" customFormat="1"/>
    <row r="120" s="1409" customFormat="1"/>
    <row r="121" s="1409" customFormat="1"/>
    <row r="122" s="1409" customFormat="1"/>
    <row r="123" s="1409" customFormat="1"/>
    <row r="124" s="1409" customFormat="1"/>
    <row r="125" s="1409" customFormat="1"/>
    <row r="126" s="1409" customFormat="1"/>
    <row r="127" s="1409" customFormat="1"/>
    <row r="128" s="1409" customFormat="1"/>
    <row r="129" s="1409" customFormat="1"/>
    <row r="130" s="1409" customFormat="1"/>
    <row r="131" s="1409" customFormat="1"/>
    <row r="132" s="1409" customFormat="1"/>
    <row r="133" s="1409" customFormat="1"/>
    <row r="134" s="1409" customFormat="1"/>
    <row r="135" s="1409" customFormat="1"/>
    <row r="136" s="1409" customFormat="1"/>
    <row r="137" s="1409" customFormat="1"/>
    <row r="138" s="1409" customFormat="1"/>
    <row r="139" s="1409" customFormat="1"/>
    <row r="140" s="1409" customFormat="1"/>
    <row r="141" s="1409" customFormat="1"/>
    <row r="142" s="1409" customFormat="1"/>
    <row r="143" s="1409" customFormat="1"/>
    <row r="144" s="1409" customFormat="1"/>
    <row r="145" s="1409" customFormat="1"/>
    <row r="146" s="1409" customFormat="1"/>
    <row r="147" s="1409" customFormat="1"/>
    <row r="148" s="1409" customFormat="1"/>
    <row r="149" s="1409" customFormat="1"/>
    <row r="150" s="1409" customFormat="1"/>
    <row r="151" s="1409" customFormat="1"/>
    <row r="152" s="1409" customFormat="1"/>
    <row r="153" s="1409" customFormat="1"/>
    <row r="154" s="1409" customFormat="1"/>
    <row r="155" s="1409" customFormat="1"/>
    <row r="156" s="1409" customFormat="1"/>
    <row r="157" s="1409" customFormat="1"/>
    <row r="158" s="1409" customFormat="1"/>
    <row r="159" s="1409" customFormat="1"/>
    <row r="160" s="1409" customFormat="1"/>
    <row r="161" s="1409" customFormat="1"/>
    <row r="162" s="1409" customFormat="1"/>
    <row r="163" s="1409" customFormat="1"/>
    <row r="164" s="1409" customFormat="1"/>
    <row r="165" s="1409" customFormat="1"/>
    <row r="166" s="1409" customFormat="1"/>
    <row r="167" s="1409" customFormat="1"/>
    <row r="168" s="1409" customFormat="1"/>
    <row r="169" s="1409" customFormat="1"/>
    <row r="170" s="1409" customFormat="1"/>
    <row r="171" s="1409" customFormat="1"/>
    <row r="172" s="1409" customFormat="1"/>
    <row r="173" s="1409" customFormat="1"/>
    <row r="174" s="1409" customFormat="1"/>
    <row r="175" s="1409" customFormat="1"/>
    <row r="176" s="1409" customFormat="1"/>
    <row r="177" s="1409" customFormat="1"/>
    <row r="178" s="1409" customFormat="1"/>
    <row r="179" s="1409" customFormat="1"/>
    <row r="180" s="1409" customFormat="1"/>
    <row r="181" s="1409" customFormat="1"/>
    <row r="182" s="1409" customFormat="1"/>
    <row r="183" s="1409" customFormat="1"/>
    <row r="184" s="1409" customFormat="1"/>
    <row r="185" s="1409" customFormat="1"/>
    <row r="186" s="1409" customFormat="1"/>
    <row r="187" s="1409" customFormat="1"/>
    <row r="188" s="1409" customFormat="1"/>
    <row r="189" s="1409" customFormat="1"/>
    <row r="190" s="1409" customFormat="1"/>
    <row r="191" s="1409" customFormat="1"/>
    <row r="192" s="1409" customFormat="1"/>
    <row r="193" s="1409" customFormat="1"/>
    <row r="194" s="1409" customFormat="1"/>
    <row r="195" s="1409" customFormat="1"/>
    <row r="196" s="1409" customFormat="1"/>
    <row r="197" s="1409" customFormat="1"/>
    <row r="198" s="1409" customFormat="1"/>
    <row r="199" s="1409" customFormat="1"/>
    <row r="200" s="1409" customFormat="1"/>
    <row r="201" s="1409" customFormat="1"/>
    <row r="202" s="1409" customFormat="1"/>
    <row r="203" s="1409" customFormat="1"/>
    <row r="204" s="1409" customFormat="1"/>
    <row r="205" s="1409" customFormat="1"/>
    <row r="206" s="1409" customFormat="1"/>
    <row r="207" s="1409" customFormat="1"/>
    <row r="208" s="1409" customFormat="1"/>
    <row r="209" s="1409" customFormat="1"/>
    <row r="210" s="1409" customFormat="1"/>
    <row r="211" s="1409" customFormat="1"/>
    <row r="212" s="1409" customFormat="1"/>
    <row r="213" s="1409" customFormat="1"/>
    <row r="214" s="1409" customFormat="1"/>
    <row r="215" s="1409" customFormat="1"/>
    <row r="216" s="1409" customFormat="1"/>
    <row r="217" s="1409" customFormat="1"/>
    <row r="218" s="1409" customFormat="1"/>
    <row r="219" s="1409" customFormat="1"/>
    <row r="220" s="1409" customFormat="1"/>
    <row r="221" s="1409" customFormat="1"/>
    <row r="222" s="1409" customFormat="1"/>
    <row r="223" s="1409" customFormat="1"/>
    <row r="224" s="1409" customFormat="1"/>
    <row r="225" s="1409" customFormat="1"/>
    <row r="226" s="1409" customFormat="1"/>
    <row r="227" s="1409" customFormat="1"/>
    <row r="228" s="1409" customFormat="1"/>
    <row r="229" s="1409" customFormat="1"/>
    <row r="230" s="1409" customFormat="1"/>
    <row r="231" s="1409" customFormat="1"/>
    <row r="232" s="1409" customFormat="1"/>
    <row r="233" s="1409" customFormat="1"/>
    <row r="234" s="1409" customFormat="1"/>
    <row r="235" s="1409" customFormat="1"/>
    <row r="236" s="1409" customFormat="1"/>
    <row r="237" s="1409" customFormat="1"/>
    <row r="238" s="1409" customFormat="1"/>
    <row r="239" s="1409" customFormat="1"/>
    <row r="240" s="1409" customFormat="1"/>
    <row r="241" s="1409" customFormat="1"/>
    <row r="242" s="1409" customFormat="1"/>
    <row r="243" s="1409" customFormat="1"/>
    <row r="244" s="1409" customFormat="1"/>
    <row r="245" s="1409" customFormat="1"/>
    <row r="246" s="1409" customFormat="1"/>
    <row r="247" s="1409" customFormat="1"/>
    <row r="248" s="1409" customFormat="1"/>
    <row r="249" s="1409" customFormat="1"/>
    <row r="250" s="1409" customFormat="1"/>
    <row r="251" s="1409" customFormat="1"/>
    <row r="252" s="1409" customFormat="1"/>
    <row r="253" s="1409" customFormat="1"/>
    <row r="254" s="1409" customFormat="1"/>
    <row r="255" s="1409" customFormat="1"/>
    <row r="256" s="1409" customFormat="1"/>
    <row r="257" s="1409" customFormat="1"/>
    <row r="258" s="1409" customFormat="1"/>
    <row r="259" s="1409" customFormat="1"/>
    <row r="260" s="1409" customFormat="1"/>
    <row r="261" s="1409" customFormat="1"/>
    <row r="262" s="1409" customFormat="1"/>
    <row r="263" s="1409" customFormat="1"/>
    <row r="264" s="1409" customFormat="1"/>
    <row r="265" s="1409" customFormat="1"/>
    <row r="266" s="1409" customFormat="1"/>
    <row r="267" s="1409" customFormat="1"/>
    <row r="268" s="1409" customFormat="1"/>
    <row r="269" s="1409" customFormat="1"/>
    <row r="270" s="1409" customFormat="1"/>
  </sheetData>
  <sheetProtection algorithmName="SHA-512" hashValue="8JYKuL5ZDnckbpLiBDQb+iQ3XDTtUrJkyMhVXHaQSne9ooKXSGTwQyqG3ZreR+fJJUhVESuZFEIQ2qpLlpntuA==" saltValue="vyoCcxiNwHWBylAMhmks6w==" spinCount="100000" sheet="1" objects="1" scenarios="1"/>
  <mergeCells count="11">
    <mergeCell ref="E2:L2"/>
    <mergeCell ref="C9:F9"/>
    <mergeCell ref="C10:F10"/>
    <mergeCell ref="C11:F11"/>
    <mergeCell ref="B14:N14"/>
    <mergeCell ref="G5:G6"/>
    <mergeCell ref="H5:J5"/>
    <mergeCell ref="H6:I6"/>
    <mergeCell ref="J6:K6"/>
    <mergeCell ref="C5:F8"/>
    <mergeCell ref="E3:L3"/>
  </mergeCells>
  <hyperlinks>
    <hyperlink ref="K15" location="Index!A1" display="Return to Index"/>
  </hyperlinks>
  <pageMargins left="0.70866141732283472" right="0.70866141732283472" top="0.74803149606299213" bottom="0.74803149606299213" header="0.31496062992125984" footer="0.31496062992125984"/>
  <pageSetup paperSize="9" orientation="landscape"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563"/>
  <sheetViews>
    <sheetView workbookViewId="0">
      <selection activeCell="D47" sqref="D47"/>
    </sheetView>
  </sheetViews>
  <sheetFormatPr defaultColWidth="9.28515625" defaultRowHeight="18"/>
  <cols>
    <col min="1" max="1" width="9.28515625" style="1020"/>
    <col min="2" max="2" width="3.7109375" style="233" customWidth="1"/>
    <col min="3" max="3" width="26.7109375" style="233" customWidth="1"/>
    <col min="4" max="4" width="41.85546875" style="233" customWidth="1"/>
    <col min="5" max="5" width="10.28515625" style="233" bestFit="1" customWidth="1"/>
    <col min="6" max="6" width="25.7109375" style="233" customWidth="1"/>
    <col min="7" max="7" width="5.140625" style="233" customWidth="1"/>
    <col min="8" max="9" width="9.28515625" style="1020"/>
    <col min="10" max="10" width="9.28515625" style="1020" customWidth="1"/>
    <col min="11" max="15" width="9.28515625" style="1020"/>
    <col min="16" max="16" width="21" style="1020" customWidth="1"/>
    <col min="17" max="55" width="9.28515625" style="1020"/>
    <col min="56" max="16384" width="9.28515625" style="233"/>
  </cols>
  <sheetData>
    <row r="1" spans="1:55" s="1020" customFormat="1"/>
    <row r="2" spans="1:55" s="1020" customFormat="1" ht="27.4" customHeight="1"/>
    <row r="3" spans="1:55" ht="18" customHeight="1">
      <c r="B3" s="1676" t="s">
        <v>563</v>
      </c>
      <c r="C3" s="1677"/>
      <c r="D3" s="1677"/>
      <c r="E3" s="1677"/>
      <c r="F3" s="1677"/>
      <c r="G3" s="1678"/>
      <c r="H3" s="1028"/>
      <c r="I3" s="1028"/>
      <c r="J3" s="1028"/>
      <c r="K3" s="1028"/>
      <c r="L3" s="1028"/>
      <c r="M3" s="1028"/>
      <c r="N3" s="1028"/>
    </row>
    <row r="4" spans="1:55" ht="18" customHeight="1">
      <c r="B4" s="1679" t="s">
        <v>632</v>
      </c>
      <c r="C4" s="1680"/>
      <c r="D4" s="1680"/>
      <c r="E4" s="1680"/>
      <c r="F4" s="1680"/>
      <c r="G4" s="1681"/>
      <c r="H4" s="1028"/>
      <c r="I4" s="1028"/>
      <c r="J4" s="1028"/>
      <c r="K4" s="1028"/>
      <c r="L4" s="1028"/>
      <c r="M4" s="1028"/>
      <c r="N4" s="1028"/>
      <c r="O4" s="1028"/>
    </row>
    <row r="5" spans="1:55" ht="1.9" customHeight="1">
      <c r="B5" s="535"/>
      <c r="C5" s="536"/>
      <c r="D5" s="536"/>
      <c r="E5" s="536"/>
      <c r="F5" s="536"/>
      <c r="G5" s="537"/>
      <c r="H5" s="1022"/>
      <c r="I5" s="1022"/>
      <c r="J5" s="1022"/>
      <c r="K5" s="1022"/>
      <c r="L5" s="1022"/>
      <c r="M5" s="1022"/>
      <c r="N5" s="1022"/>
    </row>
    <row r="6" spans="1:55" s="1020" customFormat="1" ht="20.25">
      <c r="B6" s="1022"/>
      <c r="C6" s="1022"/>
      <c r="D6" s="1022"/>
      <c r="E6" s="1022"/>
      <c r="F6" s="1022"/>
      <c r="G6" s="1022"/>
      <c r="H6" s="1022"/>
      <c r="I6" s="1022"/>
      <c r="J6" s="1022"/>
      <c r="K6" s="1022"/>
      <c r="L6" s="1022"/>
      <c r="M6" s="1022"/>
      <c r="N6" s="1022"/>
    </row>
    <row r="7" spans="1:55" s="1020" customFormat="1" ht="20.25">
      <c r="B7" s="1022"/>
      <c r="C7" s="1022"/>
      <c r="D7" s="1022"/>
      <c r="E7" s="1022"/>
      <c r="F7" s="1022"/>
      <c r="G7" s="1022"/>
      <c r="H7" s="1022"/>
      <c r="I7" s="1022"/>
      <c r="J7" s="1022"/>
      <c r="K7" s="1022"/>
      <c r="L7" s="1022"/>
      <c r="M7" s="1022"/>
      <c r="N7" s="1022"/>
    </row>
    <row r="8" spans="1:55" s="1020" customFormat="1" ht="20.25">
      <c r="B8" s="1022"/>
      <c r="C8" s="1022"/>
      <c r="D8" s="1022"/>
      <c r="E8" s="1022"/>
      <c r="F8" s="1022"/>
      <c r="G8" s="1022"/>
      <c r="H8" s="1022"/>
      <c r="I8" s="1022"/>
      <c r="J8" s="1022"/>
      <c r="K8" s="1022"/>
      <c r="L8" s="1022"/>
      <c r="M8" s="1022"/>
      <c r="N8" s="1022"/>
    </row>
    <row r="9" spans="1:55" s="1020" customFormat="1" ht="20.25">
      <c r="C9" s="1023"/>
      <c r="D9" s="1025" t="s">
        <v>633</v>
      </c>
      <c r="E9" s="1024"/>
      <c r="F9" s="1024"/>
      <c r="G9" s="1024"/>
      <c r="H9" s="1024"/>
      <c r="J9" s="1022"/>
      <c r="K9" s="1022"/>
      <c r="L9" s="1022"/>
      <c r="M9" s="1022"/>
      <c r="N9" s="1022"/>
    </row>
    <row r="10" spans="1:55" s="1020" customFormat="1" ht="18.75" thickBot="1"/>
    <row r="11" spans="1:55" ht="24" thickBot="1">
      <c r="B11" s="1682" t="s">
        <v>239</v>
      </c>
      <c r="C11" s="1683"/>
      <c r="D11" s="1683"/>
      <c r="E11" s="1683"/>
      <c r="F11" s="1684"/>
      <c r="G11" s="1685"/>
    </row>
    <row r="12" spans="1:55" s="1020" customFormat="1" ht="10.15" customHeight="1" thickBot="1">
      <c r="B12" s="1026"/>
      <c r="C12" s="1026"/>
      <c r="D12" s="1026"/>
      <c r="E12" s="1026"/>
      <c r="F12" s="1027"/>
      <c r="G12" s="1027"/>
    </row>
    <row r="13" spans="1:55" ht="24" thickBot="1">
      <c r="B13" s="1686" t="s">
        <v>236</v>
      </c>
      <c r="C13" s="1687"/>
      <c r="D13" s="1687"/>
      <c r="E13" s="1687"/>
      <c r="F13" s="1687"/>
      <c r="G13" s="1688"/>
    </row>
    <row r="14" spans="1:55">
      <c r="B14" s="832"/>
      <c r="C14" s="833"/>
      <c r="D14" s="833"/>
      <c r="E14" s="833"/>
      <c r="F14" s="833"/>
      <c r="G14" s="834"/>
    </row>
    <row r="15" spans="1:55" s="234" customFormat="1" ht="24.75" customHeight="1">
      <c r="A15" s="1021"/>
      <c r="B15" s="835"/>
      <c r="C15" s="481" t="s">
        <v>240</v>
      </c>
      <c r="D15" s="1689"/>
      <c r="E15" s="1690"/>
      <c r="F15" s="1691"/>
      <c r="G15" s="840"/>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1"/>
      <c r="AI15" s="1021"/>
      <c r="AJ15" s="1021"/>
      <c r="AK15" s="1021"/>
      <c r="AL15" s="1021"/>
      <c r="AM15" s="1021"/>
      <c r="AN15" s="1021"/>
      <c r="AO15" s="1021"/>
      <c r="AP15" s="1021"/>
      <c r="AQ15" s="1021"/>
      <c r="AR15" s="1021"/>
      <c r="AS15" s="1021"/>
      <c r="AT15" s="1021"/>
      <c r="AU15" s="1021"/>
      <c r="AV15" s="1021"/>
      <c r="AW15" s="1021"/>
      <c r="AX15" s="1021"/>
      <c r="AY15" s="1021"/>
      <c r="AZ15" s="1021"/>
      <c r="BA15" s="1021"/>
      <c r="BB15" s="1021"/>
      <c r="BC15" s="1021"/>
    </row>
    <row r="16" spans="1:55" s="234" customFormat="1" ht="9.4" customHeight="1">
      <c r="A16" s="1021"/>
      <c r="B16" s="835"/>
      <c r="C16" s="843"/>
      <c r="D16" s="844"/>
      <c r="E16" s="844"/>
      <c r="F16" s="844"/>
      <c r="G16" s="840"/>
      <c r="H16" s="1021"/>
      <c r="I16" s="1021"/>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1"/>
      <c r="AI16" s="1021"/>
      <c r="AJ16" s="1021"/>
      <c r="AK16" s="1021"/>
      <c r="AL16" s="1021"/>
      <c r="AM16" s="1021"/>
      <c r="AN16" s="1021"/>
      <c r="AO16" s="1021"/>
      <c r="AP16" s="1021"/>
      <c r="AQ16" s="1021"/>
      <c r="AR16" s="1021"/>
      <c r="AS16" s="1021"/>
      <c r="AT16" s="1021"/>
      <c r="AU16" s="1021"/>
      <c r="AV16" s="1021"/>
      <c r="AW16" s="1021"/>
      <c r="AX16" s="1021"/>
      <c r="AY16" s="1021"/>
      <c r="AZ16" s="1021"/>
      <c r="BA16" s="1021"/>
      <c r="BB16" s="1021"/>
      <c r="BC16" s="1021"/>
    </row>
    <row r="17" spans="1:55" s="234" customFormat="1" ht="24.75" customHeight="1">
      <c r="A17" s="1021"/>
      <c r="B17" s="835"/>
      <c r="C17" s="482" t="s">
        <v>0</v>
      </c>
      <c r="D17" s="1673"/>
      <c r="E17" s="1674"/>
      <c r="F17" s="1675"/>
      <c r="G17" s="840"/>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1"/>
      <c r="AI17" s="1021"/>
      <c r="AJ17" s="1021"/>
      <c r="AK17" s="1021"/>
      <c r="AL17" s="1021"/>
      <c r="AM17" s="1021"/>
      <c r="AN17" s="1021"/>
      <c r="AO17" s="1021"/>
      <c r="AP17" s="1021"/>
      <c r="AQ17" s="1021"/>
      <c r="AR17" s="1021"/>
      <c r="AS17" s="1021"/>
      <c r="AT17" s="1021"/>
      <c r="AU17" s="1021"/>
      <c r="AV17" s="1021"/>
      <c r="AW17" s="1021"/>
      <c r="AX17" s="1021"/>
      <c r="AY17" s="1021"/>
      <c r="AZ17" s="1021"/>
      <c r="BA17" s="1021"/>
      <c r="BB17" s="1021"/>
      <c r="BC17" s="1021"/>
    </row>
    <row r="18" spans="1:55" s="234" customFormat="1" ht="11.65" customHeight="1">
      <c r="A18" s="1021"/>
      <c r="B18" s="835"/>
      <c r="C18" s="480"/>
      <c r="D18" s="598"/>
      <c r="E18" s="598"/>
      <c r="F18" s="598"/>
      <c r="G18" s="840"/>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1"/>
      <c r="AI18" s="1021"/>
      <c r="AJ18" s="1021"/>
      <c r="AK18" s="1021"/>
      <c r="AL18" s="1021"/>
      <c r="AM18" s="1021"/>
      <c r="AN18" s="1021"/>
      <c r="AO18" s="1021"/>
      <c r="AP18" s="1021"/>
      <c r="AQ18" s="1021"/>
      <c r="AR18" s="1021"/>
      <c r="AS18" s="1021"/>
      <c r="AT18" s="1021"/>
      <c r="AU18" s="1021"/>
      <c r="AV18" s="1021"/>
      <c r="AW18" s="1021"/>
      <c r="AX18" s="1021"/>
      <c r="AY18" s="1021"/>
      <c r="AZ18" s="1021"/>
      <c r="BA18" s="1021"/>
      <c r="BB18" s="1021"/>
      <c r="BC18" s="1021"/>
    </row>
    <row r="19" spans="1:55" s="234" customFormat="1" ht="24.75" customHeight="1">
      <c r="A19" s="1021"/>
      <c r="B19" s="835"/>
      <c r="C19" s="482" t="s">
        <v>1</v>
      </c>
      <c r="D19" s="1673"/>
      <c r="E19" s="1674"/>
      <c r="F19" s="1675"/>
      <c r="G19" s="840"/>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1021"/>
      <c r="AR19" s="1021"/>
      <c r="AS19" s="1021"/>
      <c r="AT19" s="1021"/>
      <c r="AU19" s="1021"/>
      <c r="AV19" s="1021"/>
      <c r="AW19" s="1021"/>
      <c r="AX19" s="1021"/>
      <c r="AY19" s="1021"/>
      <c r="AZ19" s="1021"/>
      <c r="BA19" s="1021"/>
      <c r="BB19" s="1021"/>
      <c r="BC19" s="1021"/>
    </row>
    <row r="20" spans="1:55" ht="13.9" customHeight="1">
      <c r="B20" s="836"/>
      <c r="C20" s="845"/>
      <c r="D20" s="846"/>
      <c r="E20" s="846"/>
      <c r="F20" s="846"/>
      <c r="G20" s="841"/>
    </row>
    <row r="21" spans="1:55" s="234" customFormat="1" ht="24.75" customHeight="1">
      <c r="A21" s="1021"/>
      <c r="B21" s="835"/>
      <c r="C21" s="1692" t="s">
        <v>241</v>
      </c>
      <c r="D21" s="1664"/>
      <c r="E21" s="1665"/>
      <c r="F21" s="1666"/>
      <c r="G21" s="840"/>
      <c r="H21" s="1021"/>
      <c r="I21" s="1021"/>
      <c r="J21" s="1021"/>
      <c r="K21" s="1021"/>
      <c r="L21" s="1021"/>
      <c r="M21" s="1021"/>
      <c r="N21" s="1021"/>
      <c r="O21" s="1021"/>
      <c r="P21" s="1021"/>
      <c r="Q21" s="1021"/>
      <c r="R21" s="1021"/>
      <c r="S21" s="1021"/>
      <c r="T21" s="1021"/>
      <c r="U21" s="1021"/>
      <c r="V21" s="1021"/>
      <c r="W21" s="1021"/>
      <c r="X21" s="1021"/>
      <c r="Y21" s="1021"/>
      <c r="Z21" s="1021"/>
      <c r="AA21" s="1021"/>
      <c r="AB21" s="1021"/>
      <c r="AC21" s="1021"/>
      <c r="AD21" s="1021"/>
      <c r="AE21" s="1021"/>
      <c r="AF21" s="1021"/>
      <c r="AG21" s="1021"/>
      <c r="AH21" s="1021"/>
      <c r="AI21" s="1021"/>
      <c r="AJ21" s="1021"/>
      <c r="AK21" s="1021"/>
      <c r="AL21" s="1021"/>
      <c r="AM21" s="1021"/>
      <c r="AN21" s="1021"/>
      <c r="AO21" s="1021"/>
      <c r="AP21" s="1021"/>
      <c r="AQ21" s="1021"/>
      <c r="AR21" s="1021"/>
      <c r="AS21" s="1021"/>
      <c r="AT21" s="1021"/>
      <c r="AU21" s="1021"/>
      <c r="AV21" s="1021"/>
      <c r="AW21" s="1021"/>
      <c r="AX21" s="1021"/>
      <c r="AY21" s="1021"/>
      <c r="AZ21" s="1021"/>
      <c r="BA21" s="1021"/>
      <c r="BB21" s="1021"/>
      <c r="BC21" s="1021"/>
    </row>
    <row r="22" spans="1:55" s="234" customFormat="1" ht="24.75" customHeight="1">
      <c r="A22" s="1021"/>
      <c r="B22" s="835"/>
      <c r="C22" s="1693"/>
      <c r="D22" s="1667"/>
      <c r="E22" s="1668"/>
      <c r="F22" s="1669"/>
      <c r="G22" s="840"/>
      <c r="H22" s="1021"/>
      <c r="I22" s="1021"/>
      <c r="J22" s="1021"/>
      <c r="K22" s="1021"/>
      <c r="L22" s="1021"/>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1"/>
      <c r="AI22" s="1021"/>
      <c r="AJ22" s="1021"/>
      <c r="AK22" s="1021"/>
      <c r="AL22" s="1021"/>
      <c r="AM22" s="1021"/>
      <c r="AN22" s="1021"/>
      <c r="AO22" s="1021"/>
      <c r="AP22" s="1021"/>
      <c r="AQ22" s="1021"/>
      <c r="AR22" s="1021"/>
      <c r="AS22" s="1021"/>
      <c r="AT22" s="1021"/>
      <c r="AU22" s="1021"/>
      <c r="AV22" s="1021"/>
      <c r="AW22" s="1021"/>
      <c r="AX22" s="1021"/>
      <c r="AY22" s="1021"/>
      <c r="AZ22" s="1021"/>
      <c r="BA22" s="1021"/>
      <c r="BB22" s="1021"/>
      <c r="BC22" s="1021"/>
    </row>
    <row r="23" spans="1:55" s="234" customFormat="1" ht="24.75" customHeight="1">
      <c r="A23" s="1021"/>
      <c r="B23" s="835"/>
      <c r="C23" s="1694"/>
      <c r="D23" s="1670"/>
      <c r="E23" s="1671"/>
      <c r="F23" s="1672"/>
      <c r="G23" s="840"/>
      <c r="H23" s="1021"/>
      <c r="I23" s="1021"/>
      <c r="J23" s="1021"/>
      <c r="K23" s="1021"/>
      <c r="L23" s="1021"/>
      <c r="M23" s="1021"/>
      <c r="N23" s="1021"/>
      <c r="O23" s="1021"/>
      <c r="P23" s="1021"/>
      <c r="Q23" s="1021"/>
      <c r="R23" s="1021"/>
      <c r="S23" s="1021"/>
      <c r="T23" s="1021"/>
      <c r="U23" s="1021"/>
      <c r="V23" s="1021"/>
      <c r="W23" s="1021"/>
      <c r="X23" s="1021"/>
      <c r="Y23" s="1021"/>
      <c r="Z23" s="1021"/>
      <c r="AA23" s="1021"/>
      <c r="AB23" s="1021"/>
      <c r="AC23" s="1021"/>
      <c r="AD23" s="1021"/>
      <c r="AE23" s="1021"/>
      <c r="AF23" s="1021"/>
      <c r="AG23" s="1021"/>
      <c r="AH23" s="1021"/>
      <c r="AI23" s="1021"/>
      <c r="AJ23" s="1021"/>
      <c r="AK23" s="1021"/>
      <c r="AL23" s="1021"/>
      <c r="AM23" s="1021"/>
      <c r="AN23" s="1021"/>
      <c r="AO23" s="1021"/>
      <c r="AP23" s="1021"/>
      <c r="AQ23" s="1021"/>
      <c r="AR23" s="1021"/>
      <c r="AS23" s="1021"/>
      <c r="AT23" s="1021"/>
      <c r="AU23" s="1021"/>
      <c r="AV23" s="1021"/>
      <c r="AW23" s="1021"/>
      <c r="AX23" s="1021"/>
      <c r="AY23" s="1021"/>
      <c r="AZ23" s="1021"/>
      <c r="BA23" s="1021"/>
      <c r="BB23" s="1021"/>
      <c r="BC23" s="1021"/>
    </row>
    <row r="24" spans="1:55">
      <c r="B24" s="837"/>
      <c r="C24" s="847"/>
      <c r="D24" s="846"/>
      <c r="E24" s="846"/>
      <c r="F24" s="846"/>
      <c r="G24" s="841"/>
    </row>
    <row r="25" spans="1:55" s="234" customFormat="1" ht="24.75" customHeight="1">
      <c r="A25" s="1021"/>
      <c r="B25" s="835"/>
      <c r="C25" s="483" t="s">
        <v>242</v>
      </c>
      <c r="D25" s="1689"/>
      <c r="E25" s="1690"/>
      <c r="F25" s="1691"/>
      <c r="G25" s="840"/>
      <c r="H25" s="10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1021"/>
      <c r="AL25" s="1021"/>
      <c r="AM25" s="1021"/>
      <c r="AN25" s="1021"/>
      <c r="AO25" s="1021"/>
      <c r="AP25" s="1021"/>
      <c r="AQ25" s="1021"/>
      <c r="AR25" s="1021"/>
      <c r="AS25" s="1021"/>
      <c r="AT25" s="1021"/>
      <c r="AU25" s="1021"/>
      <c r="AV25" s="1021"/>
      <c r="AW25" s="1021"/>
      <c r="AX25" s="1021"/>
      <c r="AY25" s="1021"/>
      <c r="AZ25" s="1021"/>
      <c r="BA25" s="1021"/>
      <c r="BB25" s="1021"/>
      <c r="BC25" s="1021"/>
    </row>
    <row r="26" spans="1:55" s="234" customFormat="1" ht="24.75" customHeight="1">
      <c r="A26" s="1021"/>
      <c r="B26" s="835"/>
      <c r="C26" s="483" t="s">
        <v>243</v>
      </c>
      <c r="D26" s="1689"/>
      <c r="E26" s="1690"/>
      <c r="F26" s="1691"/>
      <c r="G26" s="840"/>
      <c r="H26" s="1021"/>
      <c r="I26" s="1021"/>
      <c r="J26" s="1021"/>
      <c r="K26" s="1021"/>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1"/>
      <c r="AI26" s="1021"/>
      <c r="AJ26" s="1021"/>
      <c r="AK26" s="1021"/>
      <c r="AL26" s="1021"/>
      <c r="AM26" s="1021"/>
      <c r="AN26" s="1021"/>
      <c r="AO26" s="1021"/>
      <c r="AP26" s="1021"/>
      <c r="AQ26" s="1021"/>
      <c r="AR26" s="1021"/>
      <c r="AS26" s="1021"/>
      <c r="AT26" s="1021"/>
      <c r="AU26" s="1021"/>
      <c r="AV26" s="1021"/>
      <c r="AW26" s="1021"/>
      <c r="AX26" s="1021"/>
      <c r="AY26" s="1021"/>
      <c r="AZ26" s="1021"/>
      <c r="BA26" s="1021"/>
      <c r="BB26" s="1021"/>
      <c r="BC26" s="1021"/>
    </row>
    <row r="27" spans="1:55" s="234" customFormat="1" ht="24.75" customHeight="1">
      <c r="A27" s="1021"/>
      <c r="B27" s="838"/>
      <c r="C27" s="483" t="s">
        <v>2</v>
      </c>
      <c r="D27" s="1689"/>
      <c r="E27" s="1690"/>
      <c r="F27" s="1691"/>
      <c r="G27" s="840"/>
      <c r="H27" s="1021"/>
      <c r="I27" s="1020"/>
      <c r="J27" s="1020"/>
      <c r="K27" s="1020"/>
      <c r="L27" s="1020"/>
      <c r="M27" s="1020"/>
      <c r="N27" s="1020"/>
      <c r="O27" s="1020"/>
      <c r="P27" s="1021"/>
      <c r="Q27" s="1021"/>
      <c r="R27" s="1021"/>
      <c r="S27" s="1021"/>
      <c r="T27" s="1021"/>
      <c r="U27" s="1021"/>
      <c r="V27" s="1021"/>
      <c r="W27" s="1021"/>
      <c r="X27" s="1021"/>
      <c r="Y27" s="1021"/>
      <c r="Z27" s="1021"/>
      <c r="AA27" s="1021"/>
      <c r="AB27" s="1021"/>
      <c r="AC27" s="1021"/>
      <c r="AD27" s="1021"/>
      <c r="AE27" s="1021"/>
      <c r="AF27" s="1021"/>
      <c r="AG27" s="1021"/>
      <c r="AH27" s="1021"/>
      <c r="AI27" s="1021"/>
      <c r="AJ27" s="1021"/>
      <c r="AK27" s="1021"/>
      <c r="AL27" s="1021"/>
      <c r="AM27" s="1021"/>
      <c r="AN27" s="1021"/>
      <c r="AO27" s="1021"/>
      <c r="AP27" s="1021"/>
      <c r="AQ27" s="1021"/>
      <c r="AR27" s="1021"/>
      <c r="AS27" s="1021"/>
      <c r="AT27" s="1021"/>
      <c r="AU27" s="1021"/>
      <c r="AV27" s="1021"/>
      <c r="AW27" s="1021"/>
      <c r="AX27" s="1021"/>
      <c r="AY27" s="1021"/>
      <c r="AZ27" s="1021"/>
      <c r="BA27" s="1021"/>
      <c r="BB27" s="1021"/>
      <c r="BC27" s="1021"/>
    </row>
    <row r="28" spans="1:55" s="234" customFormat="1" ht="16.5" customHeight="1">
      <c r="A28" s="1021"/>
      <c r="B28" s="838"/>
      <c r="C28" s="848"/>
      <c r="D28" s="843"/>
      <c r="E28" s="843"/>
      <c r="F28" s="843"/>
      <c r="G28" s="840"/>
      <c r="H28" s="1021"/>
      <c r="I28" s="1021"/>
      <c r="J28" s="1021"/>
      <c r="K28" s="1021"/>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c r="AH28" s="1021"/>
      <c r="AI28" s="1021"/>
      <c r="AJ28" s="1021"/>
      <c r="AK28" s="1021"/>
      <c r="AL28" s="1021"/>
      <c r="AM28" s="1021"/>
      <c r="AN28" s="1021"/>
      <c r="AO28" s="1021"/>
      <c r="AP28" s="1021"/>
      <c r="AQ28" s="1021"/>
      <c r="AR28" s="1021"/>
      <c r="AS28" s="1021"/>
      <c r="AT28" s="1021"/>
      <c r="AU28" s="1021"/>
      <c r="AV28" s="1021"/>
      <c r="AW28" s="1021"/>
      <c r="AX28" s="1021"/>
      <c r="AY28" s="1021"/>
      <c r="AZ28" s="1021"/>
      <c r="BA28" s="1021"/>
      <c r="BB28" s="1021"/>
      <c r="BC28" s="1021"/>
    </row>
    <row r="29" spans="1:55" s="234" customFormat="1" ht="24.75" customHeight="1">
      <c r="A29" s="1021"/>
      <c r="B29" s="835"/>
      <c r="C29" s="483" t="s">
        <v>244</v>
      </c>
      <c r="D29" s="1689"/>
      <c r="E29" s="1690"/>
      <c r="F29" s="1691"/>
      <c r="G29" s="840"/>
      <c r="H29" s="1021"/>
      <c r="I29" s="1021"/>
      <c r="J29" s="1021"/>
      <c r="K29" s="1021"/>
      <c r="L29" s="1021"/>
      <c r="M29" s="1021"/>
      <c r="N29" s="1021"/>
      <c r="O29" s="1021"/>
      <c r="P29" s="1021"/>
      <c r="Q29" s="1021"/>
      <c r="R29" s="1021"/>
      <c r="S29" s="1021"/>
      <c r="T29" s="1021"/>
      <c r="U29" s="1021"/>
      <c r="V29" s="1021"/>
      <c r="W29" s="1021"/>
      <c r="X29" s="1021"/>
      <c r="Y29" s="1021"/>
      <c r="Z29" s="1021"/>
      <c r="AA29" s="1021"/>
      <c r="AB29" s="1021"/>
      <c r="AC29" s="1021"/>
      <c r="AD29" s="1021"/>
      <c r="AE29" s="1021"/>
      <c r="AF29" s="1021"/>
      <c r="AG29" s="1021"/>
      <c r="AH29" s="1021"/>
      <c r="AI29" s="1021"/>
      <c r="AJ29" s="1021"/>
      <c r="AK29" s="1021"/>
      <c r="AL29" s="1021"/>
      <c r="AM29" s="1021"/>
      <c r="AN29" s="1021"/>
      <c r="AO29" s="1021"/>
      <c r="AP29" s="1021"/>
      <c r="AQ29" s="1021"/>
      <c r="AR29" s="1021"/>
      <c r="AS29" s="1021"/>
      <c r="AT29" s="1021"/>
      <c r="AU29" s="1021"/>
      <c r="AV29" s="1021"/>
      <c r="AW29" s="1021"/>
      <c r="AX29" s="1021"/>
      <c r="AY29" s="1021"/>
      <c r="AZ29" s="1021"/>
      <c r="BA29" s="1021"/>
      <c r="BB29" s="1021"/>
      <c r="BC29" s="1021"/>
    </row>
    <row r="30" spans="1:55" s="234" customFormat="1" ht="24.75" customHeight="1">
      <c r="A30" s="1021"/>
      <c r="B30" s="835"/>
      <c r="C30" s="483" t="s">
        <v>243</v>
      </c>
      <c r="D30" s="1689"/>
      <c r="E30" s="1690"/>
      <c r="F30" s="1691"/>
      <c r="G30" s="840"/>
      <c r="H30" s="1021"/>
      <c r="I30" s="1021"/>
      <c r="J30" s="1021"/>
      <c r="K30" s="1021"/>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1"/>
      <c r="AI30" s="1021"/>
      <c r="AJ30" s="1021"/>
      <c r="AK30" s="1021"/>
      <c r="AL30" s="1021"/>
      <c r="AM30" s="1021"/>
      <c r="AN30" s="1021"/>
      <c r="AO30" s="1021"/>
      <c r="AP30" s="1021"/>
      <c r="AQ30" s="1021"/>
      <c r="AR30" s="1021"/>
      <c r="AS30" s="1021"/>
      <c r="AT30" s="1021"/>
      <c r="AU30" s="1021"/>
      <c r="AV30" s="1021"/>
      <c r="AW30" s="1021"/>
      <c r="AX30" s="1021"/>
      <c r="AY30" s="1021"/>
      <c r="AZ30" s="1021"/>
      <c r="BA30" s="1021"/>
      <c r="BB30" s="1021"/>
      <c r="BC30" s="1021"/>
    </row>
    <row r="31" spans="1:55" s="234" customFormat="1" ht="24.75" customHeight="1">
      <c r="A31" s="1021"/>
      <c r="B31" s="838"/>
      <c r="C31" s="483" t="s">
        <v>2</v>
      </c>
      <c r="D31" s="1689"/>
      <c r="E31" s="1690"/>
      <c r="F31" s="1691"/>
      <c r="G31" s="840"/>
      <c r="H31" s="1021"/>
      <c r="I31" s="1021"/>
      <c r="J31" s="1020"/>
      <c r="K31" s="1020"/>
      <c r="L31" s="1020"/>
      <c r="M31" s="1020"/>
      <c r="N31" s="1020"/>
      <c r="O31" s="1020"/>
      <c r="P31" s="1014"/>
      <c r="Q31" s="1021"/>
      <c r="R31" s="1021"/>
      <c r="S31" s="1021"/>
      <c r="T31" s="1021"/>
      <c r="U31" s="1021"/>
      <c r="V31" s="1021"/>
      <c r="W31" s="1021"/>
      <c r="X31" s="1021"/>
      <c r="Y31" s="1021"/>
      <c r="Z31" s="1021"/>
      <c r="AA31" s="1021"/>
      <c r="AB31" s="1021"/>
      <c r="AC31" s="1021"/>
      <c r="AD31" s="1021"/>
      <c r="AE31" s="1021"/>
      <c r="AF31" s="1021"/>
      <c r="AG31" s="1021"/>
      <c r="AH31" s="1021"/>
      <c r="AI31" s="1021"/>
      <c r="AJ31" s="1021"/>
      <c r="AK31" s="1021"/>
      <c r="AL31" s="1021"/>
      <c r="AM31" s="1021"/>
      <c r="AN31" s="1021"/>
      <c r="AO31" s="1021"/>
      <c r="AP31" s="1021"/>
      <c r="AQ31" s="1021"/>
      <c r="AR31" s="1021"/>
      <c r="AS31" s="1021"/>
      <c r="AT31" s="1021"/>
      <c r="AU31" s="1021"/>
      <c r="AV31" s="1021"/>
      <c r="AW31" s="1021"/>
      <c r="AX31" s="1021"/>
      <c r="AY31" s="1021"/>
      <c r="AZ31" s="1021"/>
      <c r="BA31" s="1021"/>
      <c r="BB31" s="1021"/>
      <c r="BC31" s="1021"/>
    </row>
    <row r="32" spans="1:55">
      <c r="B32" s="837"/>
      <c r="C32" s="849"/>
      <c r="D32" s="845"/>
      <c r="E32" s="845"/>
      <c r="F32" s="845"/>
      <c r="G32" s="841"/>
    </row>
    <row r="33" spans="1:55" s="234" customFormat="1" ht="24.75" customHeight="1">
      <c r="A33" s="1021"/>
      <c r="B33" s="835"/>
      <c r="C33" s="483" t="s">
        <v>246</v>
      </c>
      <c r="D33" s="1689"/>
      <c r="E33" s="1690"/>
      <c r="F33" s="1691"/>
      <c r="G33" s="840"/>
      <c r="H33" s="1021"/>
      <c r="I33" s="1021"/>
      <c r="J33" s="1021"/>
      <c r="K33" s="1021"/>
      <c r="L33" s="1021"/>
      <c r="M33" s="1021"/>
      <c r="N33" s="1021"/>
      <c r="O33" s="1021"/>
      <c r="P33" s="1021"/>
      <c r="Q33" s="1021"/>
      <c r="R33" s="1021"/>
      <c r="S33" s="1021"/>
      <c r="T33" s="1021"/>
      <c r="U33" s="1021"/>
      <c r="V33" s="1021"/>
      <c r="W33" s="1021"/>
      <c r="X33" s="1021"/>
      <c r="Y33" s="1021"/>
      <c r="Z33" s="1021"/>
      <c r="AA33" s="1021"/>
      <c r="AB33" s="1021"/>
      <c r="AC33" s="1021"/>
      <c r="AD33" s="1021"/>
      <c r="AE33" s="1021"/>
      <c r="AF33" s="1021"/>
      <c r="AG33" s="1021"/>
      <c r="AH33" s="1021"/>
      <c r="AI33" s="1021"/>
      <c r="AJ33" s="1021"/>
      <c r="AK33" s="1021"/>
      <c r="AL33" s="1021"/>
      <c r="AM33" s="1021"/>
      <c r="AN33" s="1021"/>
      <c r="AO33" s="1021"/>
      <c r="AP33" s="1021"/>
      <c r="AQ33" s="1021"/>
      <c r="AR33" s="1021"/>
      <c r="AS33" s="1021"/>
      <c r="AT33" s="1021"/>
      <c r="AU33" s="1021"/>
      <c r="AV33" s="1021"/>
      <c r="AW33" s="1021"/>
      <c r="AX33" s="1021"/>
      <c r="AY33" s="1021"/>
      <c r="AZ33" s="1021"/>
      <c r="BA33" s="1021"/>
      <c r="BB33" s="1021"/>
      <c r="BC33" s="1021"/>
    </row>
    <row r="34" spans="1:55" s="234" customFormat="1" ht="24.75" customHeight="1">
      <c r="A34" s="1021"/>
      <c r="B34" s="835"/>
      <c r="C34" s="483" t="s">
        <v>243</v>
      </c>
      <c r="D34" s="1689"/>
      <c r="E34" s="1690"/>
      <c r="F34" s="1691"/>
      <c r="G34" s="840"/>
      <c r="H34" s="1021"/>
      <c r="I34" s="1021"/>
      <c r="J34" s="1021"/>
      <c r="K34" s="1021"/>
      <c r="L34" s="1021"/>
      <c r="M34" s="1021"/>
      <c r="N34" s="1021"/>
      <c r="O34" s="1021"/>
      <c r="P34" s="1021"/>
      <c r="Q34" s="1021"/>
      <c r="R34" s="1021"/>
      <c r="S34" s="1021"/>
      <c r="T34" s="1021"/>
      <c r="U34" s="1021"/>
      <c r="V34" s="1021"/>
      <c r="W34" s="1021"/>
      <c r="X34" s="1021"/>
      <c r="Y34" s="1021"/>
      <c r="Z34" s="1021"/>
      <c r="AA34" s="1021"/>
      <c r="AB34" s="1021"/>
      <c r="AC34" s="1021"/>
      <c r="AD34" s="1021"/>
      <c r="AE34" s="1021"/>
      <c r="AF34" s="1021"/>
      <c r="AG34" s="1021"/>
      <c r="AH34" s="1021"/>
      <c r="AI34" s="1021"/>
      <c r="AJ34" s="1021"/>
      <c r="AK34" s="1021"/>
      <c r="AL34" s="1021"/>
      <c r="AM34" s="1021"/>
      <c r="AN34" s="1021"/>
      <c r="AO34" s="1021"/>
      <c r="AP34" s="1021"/>
      <c r="AQ34" s="1021"/>
      <c r="AR34" s="1021"/>
      <c r="AS34" s="1021"/>
      <c r="AT34" s="1021"/>
      <c r="AU34" s="1021"/>
      <c r="AV34" s="1021"/>
      <c r="AW34" s="1021"/>
      <c r="AX34" s="1021"/>
      <c r="AY34" s="1021"/>
      <c r="AZ34" s="1021"/>
      <c r="BA34" s="1021"/>
      <c r="BB34" s="1021"/>
      <c r="BC34" s="1021"/>
    </row>
    <row r="35" spans="1:55" s="234" customFormat="1" ht="24.75" customHeight="1">
      <c r="A35" s="1021"/>
      <c r="B35" s="838"/>
      <c r="C35" s="483" t="s">
        <v>2</v>
      </c>
      <c r="D35" s="1689"/>
      <c r="E35" s="1690"/>
      <c r="F35" s="1691"/>
      <c r="G35" s="840"/>
      <c r="H35" s="1021"/>
      <c r="I35" s="1021"/>
      <c r="J35" s="1021"/>
      <c r="K35" s="1021"/>
      <c r="L35" s="1021"/>
      <c r="M35" s="1021"/>
      <c r="N35" s="1021"/>
      <c r="O35" s="1021"/>
      <c r="P35" s="1021"/>
      <c r="Q35" s="1021"/>
      <c r="R35" s="1021"/>
      <c r="S35" s="1021"/>
      <c r="T35" s="1021"/>
      <c r="U35" s="1021"/>
      <c r="V35" s="1021"/>
      <c r="W35" s="1021"/>
      <c r="X35" s="1021"/>
      <c r="Y35" s="1021"/>
      <c r="Z35" s="1021"/>
      <c r="AA35" s="1021"/>
      <c r="AB35" s="1021"/>
      <c r="AC35" s="1021"/>
      <c r="AD35" s="1021"/>
      <c r="AE35" s="1021"/>
      <c r="AF35" s="1021"/>
      <c r="AG35" s="1021"/>
      <c r="AH35" s="1021"/>
      <c r="AI35" s="1021"/>
      <c r="AJ35" s="1021"/>
      <c r="AK35" s="1021"/>
      <c r="AL35" s="1021"/>
      <c r="AM35" s="1021"/>
      <c r="AN35" s="1021"/>
      <c r="AO35" s="1021"/>
      <c r="AP35" s="1021"/>
      <c r="AQ35" s="1021"/>
      <c r="AR35" s="1021"/>
      <c r="AS35" s="1021"/>
      <c r="AT35" s="1021"/>
      <c r="AU35" s="1021"/>
      <c r="AV35" s="1021"/>
      <c r="AW35" s="1021"/>
      <c r="AX35" s="1021"/>
      <c r="AY35" s="1021"/>
      <c r="AZ35" s="1021"/>
      <c r="BA35" s="1021"/>
      <c r="BB35" s="1021"/>
      <c r="BC35" s="1021"/>
    </row>
    <row r="36" spans="1:55" ht="18.75" thickBot="1">
      <c r="B36" s="839"/>
      <c r="C36" s="850"/>
      <c r="D36" s="851"/>
      <c r="E36" s="851"/>
      <c r="F36" s="851"/>
      <c r="G36" s="842"/>
      <c r="I36" s="1021"/>
      <c r="J36" s="1021"/>
      <c r="K36" s="1021"/>
      <c r="L36" s="1021"/>
      <c r="M36" s="1021"/>
      <c r="N36" s="1021"/>
      <c r="O36" s="1021"/>
    </row>
    <row r="37" spans="1:55" s="1020" customFormat="1">
      <c r="D37" s="1030"/>
      <c r="E37" s="1030"/>
      <c r="F37" s="1030"/>
      <c r="I37" s="1021"/>
      <c r="J37" s="1021"/>
      <c r="K37" s="1021"/>
      <c r="L37" s="1021"/>
      <c r="M37" s="1021"/>
      <c r="N37" s="1021"/>
      <c r="O37" s="1021"/>
    </row>
    <row r="38" spans="1:55">
      <c r="B38" s="451"/>
      <c r="C38" s="451"/>
      <c r="D38" s="451"/>
      <c r="E38" s="451"/>
      <c r="F38" s="451"/>
      <c r="G38" s="451"/>
      <c r="H38" s="1029"/>
      <c r="I38" s="1029"/>
      <c r="J38" s="1029"/>
      <c r="K38" s="1029"/>
      <c r="L38" s="1029"/>
      <c r="M38" s="1029"/>
      <c r="N38" s="1029"/>
      <c r="O38" s="1021"/>
    </row>
    <row r="39" spans="1:55">
      <c r="B39" s="451"/>
      <c r="C39" s="451"/>
      <c r="D39" s="451"/>
      <c r="E39" s="451"/>
      <c r="F39" s="451"/>
      <c r="G39" s="451"/>
      <c r="H39" s="1029"/>
      <c r="I39" s="1029"/>
      <c r="J39" s="1029"/>
      <c r="K39" s="1029"/>
      <c r="L39" s="1029"/>
      <c r="M39" s="1029"/>
      <c r="N39" s="1029"/>
      <c r="O39" s="1021"/>
    </row>
    <row r="40" spans="1:55" s="1020" customFormat="1" ht="17.649999999999999" customHeight="1">
      <c r="D40" s="1030"/>
      <c r="E40" s="1030"/>
      <c r="F40" s="1030"/>
    </row>
    <row r="41" spans="1:55">
      <c r="B41" s="1020"/>
      <c r="C41" s="1031" t="s">
        <v>245</v>
      </c>
      <c r="D41" s="1030"/>
      <c r="E41" s="1030"/>
      <c r="F41" s="1020"/>
      <c r="G41" s="1020"/>
    </row>
    <row r="42" spans="1:55">
      <c r="B42" s="1020"/>
      <c r="C42" s="1020"/>
      <c r="D42" s="1030"/>
      <c r="E42" s="1030"/>
      <c r="F42" s="1030"/>
      <c r="G42" s="1020"/>
    </row>
    <row r="43" spans="1:55">
      <c r="B43" s="1020"/>
      <c r="C43" s="1020"/>
      <c r="D43" s="1030"/>
      <c r="E43" s="1030"/>
      <c r="F43" s="1030"/>
      <c r="G43" s="1020"/>
    </row>
    <row r="44" spans="1:55">
      <c r="B44" s="1020"/>
      <c r="C44" s="1020"/>
      <c r="D44" s="1030"/>
      <c r="E44" s="1030"/>
      <c r="F44" s="1030"/>
      <c r="G44" s="1020"/>
    </row>
    <row r="45" spans="1:55">
      <c r="B45" s="1020"/>
      <c r="C45" s="1020"/>
      <c r="D45" s="1030"/>
      <c r="E45" s="1030"/>
      <c r="F45" s="1030"/>
      <c r="G45" s="1020"/>
    </row>
    <row r="46" spans="1:55">
      <c r="B46" s="1020"/>
      <c r="C46" s="1020"/>
      <c r="D46" s="1020"/>
      <c r="E46" s="1020"/>
      <c r="F46" s="1020"/>
      <c r="G46" s="1020"/>
    </row>
    <row r="47" spans="1:55">
      <c r="B47" s="1020"/>
      <c r="C47" s="1020"/>
      <c r="D47" s="1020"/>
      <c r="E47" s="1020"/>
      <c r="F47" s="1020"/>
      <c r="G47" s="1020"/>
    </row>
    <row r="48" spans="1:55">
      <c r="B48" s="1020"/>
      <c r="C48" s="1020"/>
      <c r="D48" s="1020"/>
      <c r="E48" s="1020"/>
      <c r="F48" s="1020"/>
      <c r="G48" s="1020"/>
    </row>
    <row r="49" spans="2:7">
      <c r="B49" s="1020"/>
      <c r="C49" s="1020"/>
      <c r="D49" s="1020"/>
      <c r="E49" s="1020"/>
      <c r="F49" s="1020"/>
      <c r="G49" s="1020"/>
    </row>
    <row r="50" spans="2:7">
      <c r="B50" s="1020"/>
      <c r="C50" s="1020"/>
      <c r="D50" s="1020"/>
      <c r="E50" s="1020"/>
      <c r="F50" s="1020"/>
      <c r="G50" s="1020"/>
    </row>
    <row r="51" spans="2:7">
      <c r="B51" s="1020"/>
      <c r="C51" s="1020"/>
      <c r="D51" s="1020"/>
      <c r="E51" s="1020"/>
      <c r="F51" s="1020"/>
      <c r="G51" s="1020"/>
    </row>
    <row r="52" spans="2:7">
      <c r="B52" s="1020"/>
      <c r="C52" s="1020"/>
      <c r="D52" s="1020"/>
      <c r="E52" s="1020"/>
      <c r="F52" s="1020"/>
      <c r="G52" s="1020"/>
    </row>
    <row r="53" spans="2:7">
      <c r="B53" s="1020"/>
      <c r="C53" s="1020"/>
      <c r="D53" s="1020"/>
      <c r="E53" s="1020"/>
      <c r="F53" s="1020"/>
      <c r="G53" s="1020"/>
    </row>
    <row r="54" spans="2:7">
      <c r="B54" s="1020"/>
      <c r="C54" s="1020"/>
      <c r="D54" s="1020"/>
      <c r="E54" s="1020"/>
      <c r="F54" s="1020"/>
      <c r="G54" s="1020"/>
    </row>
    <row r="55" spans="2:7">
      <c r="B55" s="1020"/>
      <c r="C55" s="1020"/>
      <c r="D55" s="1020"/>
      <c r="E55" s="1020"/>
      <c r="F55" s="1020"/>
      <c r="G55" s="1020"/>
    </row>
    <row r="56" spans="2:7">
      <c r="B56" s="1020"/>
      <c r="C56" s="1020"/>
      <c r="D56" s="1020"/>
      <c r="E56" s="1020"/>
      <c r="F56" s="1020"/>
      <c r="G56" s="1020"/>
    </row>
    <row r="57" spans="2:7">
      <c r="B57" s="1020"/>
      <c r="C57" s="1020"/>
      <c r="D57" s="1020"/>
      <c r="E57" s="1020"/>
      <c r="F57" s="1020"/>
      <c r="G57" s="1020"/>
    </row>
    <row r="58" spans="2:7">
      <c r="B58" s="1020"/>
      <c r="C58" s="1020"/>
      <c r="D58" s="1020"/>
      <c r="E58" s="1020"/>
      <c r="F58" s="1020"/>
      <c r="G58" s="1020"/>
    </row>
    <row r="59" spans="2:7">
      <c r="B59" s="1020"/>
      <c r="C59" s="1020"/>
      <c r="D59" s="1020"/>
      <c r="E59" s="1020"/>
      <c r="F59" s="1020"/>
      <c r="G59" s="1020"/>
    </row>
    <row r="60" spans="2:7">
      <c r="B60" s="1020"/>
      <c r="C60" s="1020"/>
      <c r="D60" s="1020"/>
      <c r="E60" s="1020"/>
      <c r="F60" s="1020"/>
      <c r="G60" s="1020"/>
    </row>
    <row r="61" spans="2:7">
      <c r="B61" s="1020"/>
      <c r="C61" s="1020"/>
      <c r="D61" s="1020"/>
      <c r="E61" s="1020"/>
      <c r="F61" s="1020"/>
      <c r="G61" s="1020"/>
    </row>
    <row r="62" spans="2:7">
      <c r="B62" s="1020"/>
      <c r="C62" s="1020"/>
      <c r="D62" s="1020"/>
      <c r="E62" s="1020"/>
      <c r="F62" s="1020"/>
      <c r="G62" s="1020"/>
    </row>
    <row r="63" spans="2:7">
      <c r="B63" s="1020"/>
      <c r="C63" s="1020"/>
      <c r="D63" s="1020"/>
      <c r="E63" s="1020"/>
      <c r="F63" s="1020"/>
      <c r="G63" s="1020"/>
    </row>
    <row r="64" spans="2:7">
      <c r="B64" s="1020"/>
      <c r="C64" s="1020"/>
      <c r="D64" s="1020"/>
      <c r="E64" s="1020"/>
      <c r="F64" s="1020"/>
      <c r="G64" s="1020"/>
    </row>
    <row r="65" spans="2:7">
      <c r="B65" s="1020"/>
      <c r="C65" s="1020"/>
      <c r="D65" s="1020"/>
      <c r="E65" s="1020"/>
      <c r="F65" s="1020"/>
      <c r="G65" s="1020"/>
    </row>
    <row r="66" spans="2:7">
      <c r="B66" s="1020"/>
      <c r="C66" s="1020"/>
      <c r="D66" s="1020"/>
      <c r="E66" s="1020"/>
      <c r="F66" s="1020"/>
      <c r="G66" s="1020"/>
    </row>
    <row r="67" spans="2:7">
      <c r="B67" s="1020"/>
      <c r="C67" s="1020"/>
      <c r="D67" s="1020"/>
      <c r="E67" s="1020"/>
      <c r="F67" s="1020"/>
      <c r="G67" s="1020"/>
    </row>
    <row r="68" spans="2:7">
      <c r="B68" s="1020"/>
      <c r="C68" s="1020"/>
      <c r="D68" s="1020"/>
      <c r="E68" s="1020"/>
      <c r="F68" s="1020"/>
      <c r="G68" s="1020"/>
    </row>
    <row r="69" spans="2:7">
      <c r="B69" s="1020"/>
      <c r="C69" s="1020"/>
      <c r="D69" s="1020"/>
      <c r="E69" s="1020"/>
      <c r="F69" s="1020"/>
      <c r="G69" s="1020"/>
    </row>
    <row r="70" spans="2:7">
      <c r="B70" s="1020"/>
      <c r="C70" s="1020"/>
      <c r="D70" s="1020"/>
      <c r="E70" s="1020"/>
      <c r="F70" s="1020"/>
      <c r="G70" s="1020"/>
    </row>
    <row r="71" spans="2:7">
      <c r="B71" s="1020"/>
      <c r="C71" s="1020"/>
      <c r="D71" s="1020"/>
      <c r="E71" s="1020"/>
      <c r="F71" s="1020"/>
      <c r="G71" s="1020"/>
    </row>
    <row r="72" spans="2:7">
      <c r="B72" s="1020"/>
      <c r="C72" s="1020"/>
      <c r="D72" s="1020"/>
      <c r="E72" s="1020"/>
      <c r="F72" s="1020"/>
      <c r="G72" s="1020"/>
    </row>
    <row r="73" spans="2:7">
      <c r="B73" s="1020"/>
      <c r="C73" s="1020"/>
      <c r="D73" s="1020"/>
      <c r="E73" s="1020"/>
      <c r="F73" s="1020"/>
      <c r="G73" s="1020"/>
    </row>
    <row r="74" spans="2:7">
      <c r="B74" s="1020"/>
      <c r="C74" s="1020"/>
      <c r="D74" s="1020"/>
      <c r="E74" s="1020"/>
      <c r="F74" s="1020"/>
      <c r="G74" s="1020"/>
    </row>
    <row r="75" spans="2:7">
      <c r="B75" s="1020"/>
      <c r="C75" s="1020"/>
      <c r="D75" s="1020"/>
      <c r="E75" s="1020"/>
      <c r="F75" s="1020"/>
      <c r="G75" s="1020"/>
    </row>
    <row r="76" spans="2:7">
      <c r="B76" s="1020"/>
      <c r="C76" s="1020"/>
      <c r="D76" s="1020"/>
      <c r="E76" s="1020"/>
      <c r="F76" s="1020"/>
      <c r="G76" s="1020"/>
    </row>
    <row r="77" spans="2:7">
      <c r="B77" s="1020"/>
      <c r="C77" s="1020"/>
      <c r="D77" s="1020"/>
      <c r="E77" s="1020"/>
      <c r="F77" s="1020"/>
      <c r="G77" s="1020"/>
    </row>
    <row r="78" spans="2:7">
      <c r="B78" s="1020"/>
      <c r="C78" s="1020"/>
      <c r="D78" s="1020"/>
      <c r="E78" s="1020"/>
      <c r="F78" s="1020"/>
      <c r="G78" s="1020"/>
    </row>
    <row r="79" spans="2:7">
      <c r="B79" s="1020"/>
      <c r="C79" s="1020"/>
      <c r="D79" s="1020"/>
      <c r="E79" s="1020"/>
      <c r="F79" s="1020"/>
      <c r="G79" s="1020"/>
    </row>
    <row r="80" spans="2:7">
      <c r="B80" s="1020"/>
      <c r="C80" s="1020"/>
      <c r="D80" s="1020"/>
      <c r="E80" s="1020"/>
      <c r="F80" s="1020"/>
      <c r="G80" s="1020"/>
    </row>
    <row r="81" spans="2:7">
      <c r="B81" s="1020"/>
      <c r="C81" s="1020"/>
      <c r="D81" s="1020"/>
      <c r="E81" s="1020"/>
      <c r="F81" s="1020"/>
      <c r="G81" s="1020"/>
    </row>
    <row r="82" spans="2:7">
      <c r="B82" s="1020"/>
      <c r="C82" s="1020"/>
      <c r="D82" s="1020"/>
      <c r="E82" s="1020"/>
      <c r="F82" s="1020"/>
      <c r="G82" s="1020"/>
    </row>
    <row r="83" spans="2:7">
      <c r="B83" s="1020"/>
      <c r="C83" s="1020"/>
      <c r="D83" s="1020"/>
      <c r="E83" s="1020"/>
      <c r="F83" s="1020"/>
      <c r="G83" s="1020"/>
    </row>
    <row r="84" spans="2:7">
      <c r="B84" s="1020"/>
      <c r="C84" s="1020"/>
      <c r="D84" s="1020"/>
      <c r="E84" s="1020"/>
      <c r="F84" s="1020"/>
      <c r="G84" s="1020"/>
    </row>
    <row r="85" spans="2:7">
      <c r="B85" s="1020"/>
      <c r="C85" s="1020"/>
      <c r="D85" s="1020"/>
      <c r="E85" s="1020"/>
      <c r="F85" s="1020"/>
      <c r="G85" s="1020"/>
    </row>
    <row r="86" spans="2:7">
      <c r="B86" s="1020"/>
      <c r="C86" s="1020"/>
      <c r="D86" s="1020"/>
      <c r="E86" s="1020"/>
      <c r="F86" s="1020"/>
      <c r="G86" s="1020"/>
    </row>
    <row r="87" spans="2:7">
      <c r="B87" s="1020"/>
      <c r="C87" s="1020"/>
      <c r="D87" s="1020"/>
      <c r="E87" s="1020"/>
      <c r="F87" s="1020"/>
      <c r="G87" s="1020"/>
    </row>
    <row r="88" spans="2:7">
      <c r="B88" s="1020"/>
      <c r="C88" s="1020"/>
      <c r="D88" s="1020"/>
      <c r="E88" s="1020"/>
      <c r="F88" s="1020"/>
      <c r="G88" s="1020"/>
    </row>
    <row r="89" spans="2:7">
      <c r="B89" s="1020"/>
      <c r="C89" s="1020"/>
      <c r="D89" s="1020"/>
      <c r="E89" s="1020"/>
      <c r="F89" s="1020"/>
      <c r="G89" s="1020"/>
    </row>
    <row r="90" spans="2:7">
      <c r="B90" s="1020"/>
      <c r="C90" s="1020"/>
      <c r="D90" s="1020"/>
      <c r="E90" s="1020"/>
      <c r="F90" s="1020"/>
      <c r="G90" s="1020"/>
    </row>
    <row r="91" spans="2:7">
      <c r="B91" s="1020"/>
      <c r="C91" s="1020"/>
      <c r="D91" s="1020"/>
      <c r="E91" s="1020"/>
      <c r="F91" s="1020"/>
      <c r="G91" s="1020"/>
    </row>
    <row r="92" spans="2:7">
      <c r="B92" s="1020"/>
      <c r="C92" s="1020"/>
      <c r="D92" s="1020"/>
      <c r="E92" s="1020"/>
      <c r="F92" s="1020"/>
      <c r="G92" s="1020"/>
    </row>
    <row r="93" spans="2:7">
      <c r="B93" s="1020"/>
      <c r="C93" s="1020"/>
      <c r="D93" s="1020"/>
      <c r="E93" s="1020"/>
      <c r="F93" s="1020"/>
      <c r="G93" s="1020"/>
    </row>
    <row r="94" spans="2:7">
      <c r="B94" s="1020"/>
      <c r="C94" s="1020"/>
      <c r="D94" s="1020"/>
      <c r="E94" s="1020"/>
      <c r="F94" s="1020"/>
      <c r="G94" s="1020"/>
    </row>
    <row r="95" spans="2:7">
      <c r="B95" s="1020"/>
      <c r="C95" s="1020"/>
      <c r="D95" s="1020"/>
      <c r="E95" s="1020"/>
      <c r="F95" s="1020"/>
      <c r="G95" s="1020"/>
    </row>
    <row r="96" spans="2:7">
      <c r="B96" s="1020"/>
      <c r="C96" s="1020"/>
      <c r="D96" s="1020"/>
      <c r="E96" s="1020"/>
      <c r="F96" s="1020"/>
      <c r="G96" s="1020"/>
    </row>
    <row r="97" spans="2:7">
      <c r="B97" s="1020"/>
      <c r="C97" s="1020"/>
      <c r="D97" s="1020"/>
      <c r="E97" s="1020"/>
      <c r="F97" s="1020"/>
      <c r="G97" s="1020"/>
    </row>
    <row r="98" spans="2:7">
      <c r="B98" s="1020"/>
      <c r="C98" s="1020"/>
      <c r="D98" s="1020"/>
      <c r="E98" s="1020"/>
      <c r="F98" s="1020"/>
      <c r="G98" s="1020"/>
    </row>
    <row r="99" spans="2:7">
      <c r="B99" s="1020"/>
      <c r="C99" s="1020"/>
      <c r="D99" s="1020"/>
      <c r="E99" s="1020"/>
      <c r="F99" s="1020"/>
      <c r="G99" s="1020"/>
    </row>
    <row r="100" spans="2:7">
      <c r="B100" s="1020"/>
      <c r="C100" s="1020"/>
      <c r="D100" s="1020"/>
      <c r="E100" s="1020"/>
      <c r="F100" s="1020"/>
      <c r="G100" s="1020"/>
    </row>
    <row r="101" spans="2:7">
      <c r="B101" s="1020"/>
      <c r="C101" s="1020"/>
      <c r="D101" s="1020"/>
      <c r="E101" s="1020"/>
      <c r="F101" s="1020"/>
      <c r="G101" s="1020"/>
    </row>
    <row r="102" spans="2:7">
      <c r="B102" s="1020"/>
      <c r="C102" s="1020"/>
      <c r="D102" s="1020"/>
      <c r="E102" s="1020"/>
      <c r="F102" s="1020"/>
      <c r="G102" s="1020"/>
    </row>
    <row r="103" spans="2:7">
      <c r="B103" s="1020"/>
      <c r="C103" s="1020"/>
      <c r="D103" s="1020"/>
      <c r="E103" s="1020"/>
      <c r="F103" s="1020"/>
      <c r="G103" s="1020"/>
    </row>
    <row r="104" spans="2:7">
      <c r="B104" s="1020"/>
      <c r="C104" s="1020"/>
      <c r="D104" s="1020"/>
      <c r="E104" s="1020"/>
      <c r="F104" s="1020"/>
      <c r="G104" s="1020"/>
    </row>
    <row r="105" spans="2:7">
      <c r="B105" s="1020"/>
      <c r="C105" s="1020"/>
      <c r="D105" s="1020"/>
      <c r="E105" s="1020"/>
      <c r="F105" s="1020"/>
      <c r="G105" s="1020"/>
    </row>
    <row r="106" spans="2:7">
      <c r="B106" s="1020"/>
      <c r="C106" s="1020"/>
      <c r="D106" s="1020"/>
      <c r="E106" s="1020"/>
      <c r="F106" s="1020"/>
      <c r="G106" s="1020"/>
    </row>
    <row r="107" spans="2:7">
      <c r="B107" s="1020"/>
      <c r="C107" s="1020"/>
      <c r="D107" s="1020"/>
      <c r="E107" s="1020"/>
      <c r="F107" s="1020"/>
      <c r="G107" s="1020"/>
    </row>
    <row r="108" spans="2:7">
      <c r="B108" s="1020"/>
      <c r="C108" s="1020"/>
      <c r="D108" s="1020"/>
      <c r="E108" s="1020"/>
      <c r="F108" s="1020"/>
      <c r="G108" s="1020"/>
    </row>
    <row r="109" spans="2:7">
      <c r="B109" s="1020"/>
      <c r="C109" s="1020"/>
      <c r="D109" s="1020"/>
      <c r="E109" s="1020"/>
      <c r="F109" s="1020"/>
      <c r="G109" s="1020"/>
    </row>
    <row r="110" spans="2:7">
      <c r="B110" s="1020"/>
      <c r="C110" s="1020"/>
      <c r="D110" s="1020"/>
      <c r="E110" s="1020"/>
      <c r="F110" s="1020"/>
      <c r="G110" s="1020"/>
    </row>
    <row r="111" spans="2:7">
      <c r="B111" s="1020"/>
      <c r="C111" s="1020"/>
      <c r="D111" s="1020"/>
      <c r="E111" s="1020"/>
      <c r="F111" s="1020"/>
      <c r="G111" s="1020"/>
    </row>
    <row r="112" spans="2:7">
      <c r="B112" s="1020"/>
      <c r="C112" s="1020"/>
      <c r="D112" s="1020"/>
      <c r="E112" s="1020"/>
      <c r="F112" s="1020"/>
      <c r="G112" s="1020"/>
    </row>
    <row r="113" spans="2:7">
      <c r="B113" s="1020"/>
      <c r="C113" s="1020"/>
      <c r="D113" s="1020"/>
      <c r="E113" s="1020"/>
      <c r="F113" s="1020"/>
      <c r="G113" s="1020"/>
    </row>
    <row r="114" spans="2:7">
      <c r="B114" s="1020"/>
      <c r="C114" s="1020"/>
      <c r="D114" s="1020"/>
      <c r="E114" s="1020"/>
      <c r="F114" s="1020"/>
      <c r="G114" s="1020"/>
    </row>
    <row r="115" spans="2:7">
      <c r="B115" s="1020"/>
      <c r="C115" s="1020"/>
      <c r="D115" s="1020"/>
      <c r="E115" s="1020"/>
      <c r="F115" s="1020"/>
      <c r="G115" s="1020"/>
    </row>
    <row r="116" spans="2:7">
      <c r="B116" s="1020"/>
      <c r="C116" s="1020"/>
      <c r="D116" s="1020"/>
      <c r="E116" s="1020"/>
      <c r="F116" s="1020"/>
      <c r="G116" s="1020"/>
    </row>
    <row r="117" spans="2:7">
      <c r="B117" s="1020"/>
      <c r="C117" s="1020"/>
      <c r="D117" s="1020"/>
      <c r="E117" s="1020"/>
      <c r="F117" s="1020"/>
      <c r="G117" s="1020"/>
    </row>
    <row r="118" spans="2:7">
      <c r="B118" s="1020"/>
      <c r="C118" s="1020"/>
      <c r="D118" s="1020"/>
      <c r="E118" s="1020"/>
      <c r="F118" s="1020"/>
      <c r="G118" s="1020"/>
    </row>
    <row r="119" spans="2:7">
      <c r="B119" s="1020"/>
      <c r="C119" s="1020"/>
      <c r="D119" s="1020"/>
      <c r="E119" s="1020"/>
      <c r="F119" s="1020"/>
      <c r="G119" s="1020"/>
    </row>
    <row r="120" spans="2:7">
      <c r="B120" s="1020"/>
      <c r="C120" s="1020"/>
      <c r="D120" s="1020"/>
      <c r="E120" s="1020"/>
      <c r="F120" s="1020"/>
      <c r="G120" s="1020"/>
    </row>
    <row r="121" spans="2:7">
      <c r="B121" s="1020"/>
      <c r="C121" s="1020"/>
      <c r="D121" s="1020"/>
      <c r="E121" s="1020"/>
      <c r="F121" s="1020"/>
      <c r="G121" s="1020"/>
    </row>
    <row r="122" spans="2:7">
      <c r="B122" s="1020"/>
      <c r="C122" s="1020"/>
      <c r="D122" s="1020"/>
      <c r="E122" s="1020"/>
      <c r="F122" s="1020"/>
      <c r="G122" s="1020"/>
    </row>
    <row r="123" spans="2:7">
      <c r="B123" s="1020"/>
      <c r="C123" s="1020"/>
      <c r="D123" s="1020"/>
      <c r="E123" s="1020"/>
      <c r="F123" s="1020"/>
      <c r="G123" s="1020"/>
    </row>
    <row r="124" spans="2:7">
      <c r="B124" s="1020"/>
      <c r="C124" s="1020"/>
      <c r="D124" s="1020"/>
      <c r="E124" s="1020"/>
      <c r="F124" s="1020"/>
      <c r="G124" s="1020"/>
    </row>
    <row r="125" spans="2:7">
      <c r="B125" s="1020"/>
      <c r="C125" s="1020"/>
      <c r="D125" s="1020"/>
      <c r="E125" s="1020"/>
      <c r="F125" s="1020"/>
      <c r="G125" s="1020"/>
    </row>
    <row r="126" spans="2:7">
      <c r="B126" s="1020"/>
      <c r="C126" s="1020"/>
      <c r="D126" s="1020"/>
      <c r="E126" s="1020"/>
      <c r="F126" s="1020"/>
      <c r="G126" s="1020"/>
    </row>
    <row r="127" spans="2:7">
      <c r="B127" s="1020"/>
      <c r="C127" s="1020"/>
      <c r="D127" s="1020"/>
      <c r="E127" s="1020"/>
      <c r="F127" s="1020"/>
      <c r="G127" s="1020"/>
    </row>
    <row r="128" spans="2:7">
      <c r="B128" s="1020"/>
      <c r="C128" s="1020"/>
      <c r="D128" s="1020"/>
      <c r="E128" s="1020"/>
      <c r="F128" s="1020"/>
      <c r="G128" s="1020"/>
    </row>
    <row r="129" spans="2:7">
      <c r="B129" s="1020"/>
      <c r="C129" s="1020"/>
      <c r="D129" s="1020"/>
      <c r="E129" s="1020"/>
      <c r="F129" s="1020"/>
      <c r="G129" s="1020"/>
    </row>
    <row r="130" spans="2:7">
      <c r="B130" s="1020"/>
      <c r="C130" s="1020"/>
      <c r="D130" s="1020"/>
      <c r="E130" s="1020"/>
      <c r="F130" s="1020"/>
      <c r="G130" s="1020"/>
    </row>
    <row r="131" spans="2:7">
      <c r="B131" s="1020"/>
      <c r="C131" s="1020"/>
      <c r="D131" s="1020"/>
      <c r="E131" s="1020"/>
      <c r="F131" s="1020"/>
      <c r="G131" s="1020"/>
    </row>
    <row r="132" spans="2:7">
      <c r="B132" s="1020"/>
      <c r="C132" s="1020"/>
      <c r="D132" s="1020"/>
      <c r="E132" s="1020"/>
      <c r="F132" s="1020"/>
      <c r="G132" s="1020"/>
    </row>
    <row r="133" spans="2:7">
      <c r="B133" s="1020"/>
      <c r="C133" s="1020"/>
      <c r="D133" s="1020"/>
      <c r="E133" s="1020"/>
      <c r="F133" s="1020"/>
      <c r="G133" s="1020"/>
    </row>
    <row r="134" spans="2:7">
      <c r="B134" s="1020"/>
      <c r="C134" s="1020"/>
      <c r="D134" s="1020"/>
      <c r="E134" s="1020"/>
      <c r="F134" s="1020"/>
      <c r="G134" s="1020"/>
    </row>
    <row r="135" spans="2:7">
      <c r="B135" s="1020"/>
      <c r="C135" s="1020"/>
      <c r="D135" s="1020"/>
      <c r="E135" s="1020"/>
      <c r="F135" s="1020"/>
      <c r="G135" s="1020"/>
    </row>
    <row r="136" spans="2:7">
      <c r="B136" s="1020"/>
      <c r="C136" s="1020"/>
      <c r="D136" s="1020"/>
      <c r="E136" s="1020"/>
      <c r="F136" s="1020"/>
      <c r="G136" s="1020"/>
    </row>
    <row r="137" spans="2:7">
      <c r="B137" s="1020"/>
      <c r="C137" s="1020"/>
      <c r="D137" s="1020"/>
      <c r="E137" s="1020"/>
      <c r="F137" s="1020"/>
      <c r="G137" s="1020"/>
    </row>
    <row r="138" spans="2:7">
      <c r="B138" s="1020"/>
      <c r="C138" s="1020"/>
      <c r="D138" s="1020"/>
      <c r="E138" s="1020"/>
      <c r="F138" s="1020"/>
      <c r="G138" s="1020"/>
    </row>
    <row r="139" spans="2:7">
      <c r="B139" s="1020"/>
      <c r="C139" s="1020"/>
      <c r="D139" s="1020"/>
      <c r="E139" s="1020"/>
      <c r="F139" s="1020"/>
      <c r="G139" s="1020"/>
    </row>
    <row r="140" spans="2:7">
      <c r="B140" s="1020"/>
      <c r="C140" s="1020"/>
      <c r="D140" s="1020"/>
      <c r="E140" s="1020"/>
      <c r="F140" s="1020"/>
      <c r="G140" s="1020"/>
    </row>
    <row r="141" spans="2:7">
      <c r="B141" s="1020"/>
      <c r="C141" s="1020"/>
      <c r="D141" s="1020"/>
      <c r="E141" s="1020"/>
      <c r="F141" s="1020"/>
      <c r="G141" s="1020"/>
    </row>
    <row r="142" spans="2:7">
      <c r="B142" s="1020"/>
      <c r="C142" s="1020"/>
      <c r="D142" s="1020"/>
      <c r="E142" s="1020"/>
      <c r="F142" s="1020"/>
      <c r="G142" s="1020"/>
    </row>
    <row r="143" spans="2:7">
      <c r="B143" s="1020"/>
      <c r="C143" s="1020"/>
      <c r="D143" s="1020"/>
      <c r="E143" s="1020"/>
      <c r="F143" s="1020"/>
      <c r="G143" s="1020"/>
    </row>
    <row r="144" spans="2:7">
      <c r="B144" s="1020"/>
      <c r="C144" s="1020"/>
      <c r="D144" s="1020"/>
      <c r="E144" s="1020"/>
      <c r="F144" s="1020"/>
      <c r="G144" s="1020"/>
    </row>
    <row r="145" spans="2:7">
      <c r="B145" s="1020"/>
      <c r="C145" s="1020"/>
      <c r="D145" s="1020"/>
      <c r="E145" s="1020"/>
      <c r="F145" s="1020"/>
      <c r="G145" s="1020"/>
    </row>
    <row r="146" spans="2:7">
      <c r="B146" s="1020"/>
      <c r="C146" s="1020"/>
      <c r="D146" s="1020"/>
      <c r="E146" s="1020"/>
      <c r="F146" s="1020"/>
      <c r="G146" s="1020"/>
    </row>
    <row r="147" spans="2:7">
      <c r="B147" s="1020"/>
      <c r="C147" s="1020"/>
      <c r="D147" s="1020"/>
      <c r="E147" s="1020"/>
      <c r="F147" s="1020"/>
      <c r="G147" s="1020"/>
    </row>
    <row r="148" spans="2:7">
      <c r="B148" s="1020"/>
      <c r="C148" s="1020"/>
      <c r="D148" s="1020"/>
      <c r="E148" s="1020"/>
      <c r="F148" s="1020"/>
      <c r="G148" s="1020"/>
    </row>
    <row r="149" spans="2:7">
      <c r="B149" s="1020"/>
      <c r="C149" s="1020"/>
      <c r="D149" s="1020"/>
      <c r="E149" s="1020"/>
      <c r="F149" s="1020"/>
      <c r="G149" s="1020"/>
    </row>
    <row r="150" spans="2:7">
      <c r="B150" s="1020"/>
      <c r="C150" s="1020"/>
      <c r="D150" s="1020"/>
      <c r="E150" s="1020"/>
      <c r="F150" s="1020"/>
      <c r="G150" s="1020"/>
    </row>
    <row r="151" spans="2:7">
      <c r="B151" s="1020"/>
      <c r="C151" s="1020"/>
      <c r="D151" s="1020"/>
      <c r="E151" s="1020"/>
      <c r="F151" s="1020"/>
      <c r="G151" s="1020"/>
    </row>
    <row r="152" spans="2:7">
      <c r="B152" s="1020"/>
      <c r="C152" s="1020"/>
      <c r="D152" s="1020"/>
      <c r="E152" s="1020"/>
      <c r="F152" s="1020"/>
      <c r="G152" s="1020"/>
    </row>
    <row r="153" spans="2:7">
      <c r="B153" s="1020"/>
      <c r="C153" s="1020"/>
      <c r="D153" s="1020"/>
      <c r="E153" s="1020"/>
      <c r="F153" s="1020"/>
      <c r="G153" s="1020"/>
    </row>
    <row r="154" spans="2:7">
      <c r="B154" s="1020"/>
      <c r="C154" s="1020"/>
      <c r="D154" s="1020"/>
      <c r="E154" s="1020"/>
      <c r="F154" s="1020"/>
      <c r="G154" s="1020"/>
    </row>
    <row r="155" spans="2:7">
      <c r="B155" s="1020"/>
      <c r="C155" s="1020"/>
      <c r="D155" s="1020"/>
      <c r="E155" s="1020"/>
      <c r="F155" s="1020"/>
      <c r="G155" s="1020"/>
    </row>
    <row r="156" spans="2:7">
      <c r="B156" s="1020"/>
      <c r="C156" s="1020"/>
      <c r="D156" s="1020"/>
      <c r="E156" s="1020"/>
      <c r="F156" s="1020"/>
      <c r="G156" s="1020"/>
    </row>
    <row r="157" spans="2:7">
      <c r="B157" s="1020"/>
      <c r="C157" s="1020"/>
      <c r="D157" s="1020"/>
      <c r="E157" s="1020"/>
      <c r="F157" s="1020"/>
      <c r="G157" s="1020"/>
    </row>
    <row r="158" spans="2:7">
      <c r="B158" s="1020"/>
      <c r="C158" s="1020"/>
      <c r="D158" s="1020"/>
      <c r="E158" s="1020"/>
      <c r="F158" s="1020"/>
      <c r="G158" s="1020"/>
    </row>
    <row r="159" spans="2:7">
      <c r="B159" s="1020"/>
      <c r="C159" s="1020"/>
      <c r="D159" s="1020"/>
      <c r="E159" s="1020"/>
      <c r="F159" s="1020"/>
      <c r="G159" s="1020"/>
    </row>
    <row r="160" spans="2:7">
      <c r="B160" s="1020"/>
      <c r="C160" s="1020"/>
      <c r="D160" s="1020"/>
      <c r="E160" s="1020"/>
      <c r="F160" s="1020"/>
      <c r="G160" s="1020"/>
    </row>
    <row r="161" spans="2:7">
      <c r="B161" s="1020"/>
      <c r="C161" s="1020"/>
      <c r="D161" s="1020"/>
      <c r="E161" s="1020"/>
      <c r="F161" s="1020"/>
      <c r="G161" s="1020"/>
    </row>
    <row r="162" spans="2:7">
      <c r="B162" s="1020"/>
      <c r="C162" s="1020"/>
      <c r="D162" s="1020"/>
      <c r="E162" s="1020"/>
      <c r="F162" s="1020"/>
      <c r="G162" s="1020"/>
    </row>
    <row r="163" spans="2:7">
      <c r="B163" s="1020"/>
      <c r="C163" s="1020"/>
      <c r="D163" s="1020"/>
      <c r="E163" s="1020"/>
      <c r="F163" s="1020"/>
      <c r="G163" s="1020"/>
    </row>
    <row r="164" spans="2:7">
      <c r="B164" s="1020"/>
      <c r="C164" s="1020"/>
      <c r="D164" s="1020"/>
      <c r="E164" s="1020"/>
      <c r="F164" s="1020"/>
      <c r="G164" s="1020"/>
    </row>
    <row r="165" spans="2:7">
      <c r="B165" s="1020"/>
      <c r="C165" s="1020"/>
      <c r="D165" s="1020"/>
      <c r="E165" s="1020"/>
      <c r="F165" s="1020"/>
      <c r="G165" s="1020"/>
    </row>
    <row r="166" spans="2:7">
      <c r="B166" s="1020"/>
      <c r="C166" s="1020"/>
      <c r="D166" s="1020"/>
      <c r="E166" s="1020"/>
      <c r="F166" s="1020"/>
      <c r="G166" s="1020"/>
    </row>
    <row r="167" spans="2:7">
      <c r="B167" s="1020"/>
      <c r="C167" s="1020"/>
      <c r="D167" s="1020"/>
      <c r="E167" s="1020"/>
      <c r="F167" s="1020"/>
      <c r="G167" s="1020"/>
    </row>
    <row r="168" spans="2:7">
      <c r="B168" s="1020"/>
      <c r="C168" s="1020"/>
      <c r="D168" s="1020"/>
      <c r="E168" s="1020"/>
      <c r="F168" s="1020"/>
      <c r="G168" s="1020"/>
    </row>
    <row r="169" spans="2:7">
      <c r="B169" s="1020"/>
      <c r="C169" s="1020"/>
      <c r="D169" s="1020"/>
      <c r="E169" s="1020"/>
      <c r="F169" s="1020"/>
      <c r="G169" s="1020"/>
    </row>
    <row r="170" spans="2:7">
      <c r="B170" s="1020"/>
      <c r="C170" s="1020"/>
      <c r="D170" s="1020"/>
      <c r="E170" s="1020"/>
      <c r="F170" s="1020"/>
      <c r="G170" s="1020"/>
    </row>
    <row r="171" spans="2:7">
      <c r="B171" s="1020"/>
      <c r="C171" s="1020"/>
      <c r="D171" s="1020"/>
      <c r="E171" s="1020"/>
      <c r="F171" s="1020"/>
      <c r="G171" s="1020"/>
    </row>
    <row r="172" spans="2:7">
      <c r="B172" s="1020"/>
      <c r="C172" s="1020"/>
      <c r="D172" s="1020"/>
      <c r="E172" s="1020"/>
      <c r="F172" s="1020"/>
      <c r="G172" s="1020"/>
    </row>
    <row r="173" spans="2:7">
      <c r="B173" s="1020"/>
      <c r="C173" s="1020"/>
      <c r="D173" s="1020"/>
      <c r="E173" s="1020"/>
      <c r="F173" s="1020"/>
      <c r="G173" s="1020"/>
    </row>
    <row r="174" spans="2:7">
      <c r="B174" s="1020"/>
      <c r="C174" s="1020"/>
      <c r="D174" s="1020"/>
      <c r="E174" s="1020"/>
      <c r="F174" s="1020"/>
      <c r="G174" s="1020"/>
    </row>
    <row r="175" spans="2:7">
      <c r="B175" s="1020"/>
      <c r="C175" s="1020"/>
      <c r="D175" s="1020"/>
      <c r="E175" s="1020"/>
      <c r="F175" s="1020"/>
      <c r="G175" s="1020"/>
    </row>
    <row r="176" spans="2:7">
      <c r="B176" s="1020"/>
      <c r="C176" s="1020"/>
      <c r="D176" s="1020"/>
      <c r="E176" s="1020"/>
      <c r="F176" s="1020"/>
      <c r="G176" s="1020"/>
    </row>
    <row r="177" spans="2:7">
      <c r="B177" s="1020"/>
      <c r="C177" s="1020"/>
      <c r="D177" s="1020"/>
      <c r="E177" s="1020"/>
      <c r="F177" s="1020"/>
      <c r="G177" s="1020"/>
    </row>
    <row r="178" spans="2:7">
      <c r="B178" s="1020"/>
      <c r="C178" s="1020"/>
      <c r="D178" s="1020"/>
      <c r="E178" s="1020"/>
      <c r="F178" s="1020"/>
      <c r="G178" s="1020"/>
    </row>
    <row r="179" spans="2:7">
      <c r="B179" s="1020"/>
      <c r="C179" s="1020"/>
      <c r="D179" s="1020"/>
      <c r="E179" s="1020"/>
      <c r="F179" s="1020"/>
      <c r="G179" s="1020"/>
    </row>
    <row r="180" spans="2:7">
      <c r="B180" s="1020"/>
      <c r="C180" s="1020"/>
      <c r="D180" s="1020"/>
      <c r="E180" s="1020"/>
      <c r="F180" s="1020"/>
      <c r="G180" s="1020"/>
    </row>
    <row r="181" spans="2:7">
      <c r="B181" s="1020"/>
      <c r="C181" s="1020"/>
      <c r="D181" s="1020"/>
      <c r="E181" s="1020"/>
      <c r="F181" s="1020"/>
      <c r="G181" s="1020"/>
    </row>
    <row r="182" spans="2:7">
      <c r="B182" s="1020"/>
      <c r="C182" s="1020"/>
      <c r="D182" s="1020"/>
      <c r="E182" s="1020"/>
      <c r="F182" s="1020"/>
      <c r="G182" s="1020"/>
    </row>
    <row r="183" spans="2:7">
      <c r="B183" s="1020"/>
      <c r="C183" s="1020"/>
      <c r="D183" s="1020"/>
      <c r="E183" s="1020"/>
      <c r="F183" s="1020"/>
      <c r="G183" s="1020"/>
    </row>
    <row r="184" spans="2:7">
      <c r="B184" s="1020"/>
      <c r="C184" s="1020"/>
      <c r="D184" s="1020"/>
      <c r="E184" s="1020"/>
      <c r="F184" s="1020"/>
      <c r="G184" s="1020"/>
    </row>
    <row r="185" spans="2:7">
      <c r="B185" s="1020"/>
      <c r="C185" s="1020"/>
      <c r="D185" s="1020"/>
      <c r="E185" s="1020"/>
      <c r="F185" s="1020"/>
      <c r="G185" s="1020"/>
    </row>
    <row r="186" spans="2:7">
      <c r="B186" s="1020"/>
      <c r="C186" s="1020"/>
      <c r="D186" s="1020"/>
      <c r="E186" s="1020"/>
      <c r="F186" s="1020"/>
      <c r="G186" s="1020"/>
    </row>
    <row r="187" spans="2:7">
      <c r="B187" s="1020"/>
      <c r="C187" s="1020"/>
      <c r="D187" s="1020"/>
      <c r="E187" s="1020"/>
      <c r="F187" s="1020"/>
      <c r="G187" s="1020"/>
    </row>
    <row r="188" spans="2:7">
      <c r="B188" s="1020"/>
      <c r="C188" s="1020"/>
      <c r="D188" s="1020"/>
      <c r="E188" s="1020"/>
      <c r="F188" s="1020"/>
      <c r="G188" s="1020"/>
    </row>
    <row r="189" spans="2:7">
      <c r="B189" s="1020"/>
      <c r="C189" s="1020"/>
      <c r="D189" s="1020"/>
      <c r="E189" s="1020"/>
      <c r="F189" s="1020"/>
      <c r="G189" s="1020"/>
    </row>
    <row r="190" spans="2:7">
      <c r="B190" s="1020"/>
      <c r="C190" s="1020"/>
      <c r="D190" s="1020"/>
      <c r="E190" s="1020"/>
      <c r="F190" s="1020"/>
      <c r="G190" s="1020"/>
    </row>
    <row r="191" spans="2:7">
      <c r="B191" s="1020"/>
      <c r="C191" s="1020"/>
      <c r="D191" s="1020"/>
      <c r="E191" s="1020"/>
      <c r="F191" s="1020"/>
      <c r="G191" s="1020"/>
    </row>
    <row r="192" spans="2:7">
      <c r="B192" s="1020"/>
      <c r="C192" s="1020"/>
      <c r="D192" s="1020"/>
      <c r="E192" s="1020"/>
      <c r="F192" s="1020"/>
      <c r="G192" s="1020"/>
    </row>
    <row r="193" spans="2:7">
      <c r="B193" s="1020"/>
      <c r="C193" s="1020"/>
      <c r="D193" s="1020"/>
      <c r="E193" s="1020"/>
      <c r="F193" s="1020"/>
      <c r="G193" s="1020"/>
    </row>
    <row r="194" spans="2:7">
      <c r="B194" s="1020"/>
      <c r="C194" s="1020"/>
      <c r="D194" s="1020"/>
      <c r="E194" s="1020"/>
      <c r="F194" s="1020"/>
      <c r="G194" s="1020"/>
    </row>
    <row r="195" spans="2:7">
      <c r="B195" s="1020"/>
      <c r="C195" s="1020"/>
      <c r="D195" s="1020"/>
      <c r="E195" s="1020"/>
      <c r="F195" s="1020"/>
      <c r="G195" s="1020"/>
    </row>
    <row r="196" spans="2:7">
      <c r="B196" s="1020"/>
      <c r="C196" s="1020"/>
      <c r="D196" s="1020"/>
      <c r="E196" s="1020"/>
      <c r="F196" s="1020"/>
      <c r="G196" s="1020"/>
    </row>
    <row r="197" spans="2:7">
      <c r="B197" s="1020"/>
      <c r="C197" s="1020"/>
      <c r="D197" s="1020"/>
      <c r="E197" s="1020"/>
      <c r="F197" s="1020"/>
      <c r="G197" s="1020"/>
    </row>
    <row r="198" spans="2:7">
      <c r="B198" s="1020"/>
      <c r="C198" s="1020"/>
      <c r="D198" s="1020"/>
      <c r="E198" s="1020"/>
      <c r="F198" s="1020"/>
      <c r="G198" s="1020"/>
    </row>
    <row r="199" spans="2:7">
      <c r="B199" s="1020"/>
      <c r="C199" s="1020"/>
      <c r="D199" s="1020"/>
      <c r="E199" s="1020"/>
      <c r="F199" s="1020"/>
      <c r="G199" s="1020"/>
    </row>
    <row r="200" spans="2:7">
      <c r="B200" s="1020"/>
      <c r="C200" s="1020"/>
      <c r="D200" s="1020"/>
      <c r="E200" s="1020"/>
      <c r="F200" s="1020"/>
      <c r="G200" s="1020"/>
    </row>
    <row r="201" spans="2:7">
      <c r="B201" s="1020"/>
      <c r="C201" s="1020"/>
      <c r="D201" s="1020"/>
      <c r="E201" s="1020"/>
      <c r="F201" s="1020"/>
      <c r="G201" s="1020"/>
    </row>
    <row r="202" spans="2:7">
      <c r="B202" s="1020"/>
      <c r="C202" s="1020"/>
      <c r="D202" s="1020"/>
      <c r="E202" s="1020"/>
      <c r="F202" s="1020"/>
      <c r="G202" s="1020"/>
    </row>
    <row r="203" spans="2:7">
      <c r="B203" s="1020"/>
      <c r="C203" s="1020"/>
      <c r="D203" s="1020"/>
      <c r="E203" s="1020"/>
      <c r="F203" s="1020"/>
      <c r="G203" s="1020"/>
    </row>
    <row r="204" spans="2:7">
      <c r="B204" s="1020"/>
      <c r="C204" s="1020"/>
      <c r="D204" s="1020"/>
      <c r="E204" s="1020"/>
      <c r="F204" s="1020"/>
      <c r="G204" s="1020"/>
    </row>
    <row r="205" spans="2:7">
      <c r="B205" s="1020"/>
      <c r="C205" s="1020"/>
      <c r="D205" s="1020"/>
      <c r="E205" s="1020"/>
      <c r="F205" s="1020"/>
      <c r="G205" s="1020"/>
    </row>
    <row r="206" spans="2:7">
      <c r="B206" s="1020"/>
      <c r="C206" s="1020"/>
      <c r="D206" s="1020"/>
      <c r="E206" s="1020"/>
      <c r="F206" s="1020"/>
      <c r="G206" s="1020"/>
    </row>
    <row r="207" spans="2:7">
      <c r="B207" s="1020"/>
      <c r="C207" s="1020"/>
      <c r="D207" s="1020"/>
      <c r="E207" s="1020"/>
      <c r="F207" s="1020"/>
      <c r="G207" s="1020"/>
    </row>
    <row r="208" spans="2:7">
      <c r="B208" s="1020"/>
      <c r="C208" s="1020"/>
      <c r="D208" s="1020"/>
      <c r="E208" s="1020"/>
      <c r="F208" s="1020"/>
      <c r="G208" s="1020"/>
    </row>
    <row r="209" spans="2:7">
      <c r="B209" s="1020"/>
      <c r="C209" s="1020"/>
      <c r="D209" s="1020"/>
      <c r="E209" s="1020"/>
      <c r="F209" s="1020"/>
      <c r="G209" s="1020"/>
    </row>
    <row r="210" spans="2:7">
      <c r="B210" s="1020"/>
      <c r="C210" s="1020"/>
      <c r="D210" s="1020"/>
      <c r="E210" s="1020"/>
      <c r="F210" s="1020"/>
      <c r="G210" s="1020"/>
    </row>
    <row r="211" spans="2:7">
      <c r="B211" s="1020"/>
      <c r="C211" s="1020"/>
      <c r="D211" s="1020"/>
      <c r="E211" s="1020"/>
      <c r="F211" s="1020"/>
      <c r="G211" s="1020"/>
    </row>
    <row r="212" spans="2:7">
      <c r="B212" s="1020"/>
      <c r="C212" s="1020"/>
      <c r="D212" s="1020"/>
      <c r="E212" s="1020"/>
      <c r="F212" s="1020"/>
      <c r="G212" s="1020"/>
    </row>
    <row r="213" spans="2:7">
      <c r="B213" s="1020"/>
      <c r="C213" s="1020"/>
      <c r="D213" s="1020"/>
      <c r="E213" s="1020"/>
      <c r="F213" s="1020"/>
      <c r="G213" s="1020"/>
    </row>
    <row r="214" spans="2:7">
      <c r="B214" s="1020"/>
      <c r="C214" s="1020"/>
      <c r="D214" s="1020"/>
      <c r="E214" s="1020"/>
      <c r="F214" s="1020"/>
      <c r="G214" s="1020"/>
    </row>
    <row r="215" spans="2:7">
      <c r="B215" s="1020"/>
      <c r="C215" s="1020"/>
      <c r="D215" s="1020"/>
      <c r="E215" s="1020"/>
      <c r="F215" s="1020"/>
      <c r="G215" s="1020"/>
    </row>
    <row r="216" spans="2:7">
      <c r="B216" s="1020"/>
      <c r="C216" s="1020"/>
      <c r="D216" s="1020"/>
      <c r="E216" s="1020"/>
      <c r="F216" s="1020"/>
      <c r="G216" s="1020"/>
    </row>
    <row r="217" spans="2:7">
      <c r="B217" s="1020"/>
      <c r="C217" s="1020"/>
      <c r="D217" s="1020"/>
      <c r="E217" s="1020"/>
      <c r="F217" s="1020"/>
      <c r="G217" s="1020"/>
    </row>
    <row r="218" spans="2:7">
      <c r="B218" s="1020"/>
      <c r="C218" s="1020"/>
      <c r="D218" s="1020"/>
      <c r="E218" s="1020"/>
      <c r="F218" s="1020"/>
      <c r="G218" s="1020"/>
    </row>
    <row r="219" spans="2:7">
      <c r="B219" s="1020"/>
      <c r="C219" s="1020"/>
      <c r="D219" s="1020"/>
      <c r="E219" s="1020"/>
      <c r="F219" s="1020"/>
      <c r="G219" s="1020"/>
    </row>
    <row r="220" spans="2:7">
      <c r="B220" s="1020"/>
      <c r="C220" s="1020"/>
      <c r="D220" s="1020"/>
      <c r="E220" s="1020"/>
      <c r="F220" s="1020"/>
      <c r="G220" s="1020"/>
    </row>
    <row r="221" spans="2:7">
      <c r="B221" s="1020"/>
      <c r="C221" s="1020"/>
      <c r="D221" s="1020"/>
      <c r="E221" s="1020"/>
      <c r="F221" s="1020"/>
      <c r="G221" s="1020"/>
    </row>
    <row r="222" spans="2:7">
      <c r="B222" s="1020"/>
      <c r="C222" s="1020"/>
      <c r="D222" s="1020"/>
      <c r="E222" s="1020"/>
      <c r="F222" s="1020"/>
      <c r="G222" s="1020"/>
    </row>
    <row r="223" spans="2:7">
      <c r="B223" s="1020"/>
      <c r="C223" s="1020"/>
      <c r="D223" s="1020"/>
      <c r="E223" s="1020"/>
      <c r="F223" s="1020"/>
      <c r="G223" s="1020"/>
    </row>
    <row r="224" spans="2:7">
      <c r="B224" s="1020"/>
      <c r="C224" s="1020"/>
      <c r="D224" s="1020"/>
      <c r="E224" s="1020"/>
      <c r="F224" s="1020"/>
      <c r="G224" s="1020"/>
    </row>
    <row r="225" spans="2:7">
      <c r="B225" s="1020"/>
      <c r="C225" s="1020"/>
      <c r="D225" s="1020"/>
      <c r="E225" s="1020"/>
      <c r="F225" s="1020"/>
      <c r="G225" s="1020"/>
    </row>
    <row r="226" spans="2:7">
      <c r="B226" s="1020"/>
      <c r="C226" s="1020"/>
      <c r="D226" s="1020"/>
      <c r="E226" s="1020"/>
      <c r="F226" s="1020"/>
      <c r="G226" s="1020"/>
    </row>
    <row r="227" spans="2:7">
      <c r="B227" s="1020"/>
      <c r="C227" s="1020"/>
      <c r="D227" s="1020"/>
      <c r="E227" s="1020"/>
      <c r="F227" s="1020"/>
      <c r="G227" s="1020"/>
    </row>
    <row r="228" spans="2:7">
      <c r="B228" s="1020"/>
      <c r="C228" s="1020"/>
      <c r="D228" s="1020"/>
      <c r="E228" s="1020"/>
      <c r="F228" s="1020"/>
      <c r="G228" s="1020"/>
    </row>
    <row r="229" spans="2:7">
      <c r="B229" s="1020"/>
      <c r="C229" s="1020"/>
      <c r="D229" s="1020"/>
      <c r="E229" s="1020"/>
      <c r="F229" s="1020"/>
      <c r="G229" s="1020"/>
    </row>
    <row r="230" spans="2:7">
      <c r="B230" s="1020"/>
      <c r="C230" s="1020"/>
      <c r="D230" s="1020"/>
      <c r="E230" s="1020"/>
      <c r="F230" s="1020"/>
      <c r="G230" s="1020"/>
    </row>
    <row r="231" spans="2:7">
      <c r="B231" s="1020"/>
      <c r="C231" s="1020"/>
      <c r="D231" s="1020"/>
      <c r="E231" s="1020"/>
      <c r="F231" s="1020"/>
      <c r="G231" s="1020"/>
    </row>
    <row r="232" spans="2:7">
      <c r="B232" s="1020"/>
      <c r="C232" s="1020"/>
      <c r="D232" s="1020"/>
      <c r="E232" s="1020"/>
      <c r="F232" s="1020"/>
      <c r="G232" s="1020"/>
    </row>
    <row r="233" spans="2:7">
      <c r="B233" s="1020"/>
      <c r="C233" s="1020"/>
      <c r="D233" s="1020"/>
      <c r="E233" s="1020"/>
      <c r="F233" s="1020"/>
      <c r="G233" s="1020"/>
    </row>
    <row r="234" spans="2:7">
      <c r="B234" s="1020"/>
      <c r="C234" s="1020"/>
      <c r="D234" s="1020"/>
      <c r="E234" s="1020"/>
      <c r="F234" s="1020"/>
      <c r="G234" s="1020"/>
    </row>
    <row r="235" spans="2:7">
      <c r="B235" s="1020"/>
      <c r="C235" s="1020"/>
      <c r="D235" s="1020"/>
      <c r="E235" s="1020"/>
      <c r="F235" s="1020"/>
      <c r="G235" s="1020"/>
    </row>
    <row r="236" spans="2:7">
      <c r="B236" s="1020"/>
      <c r="C236" s="1020"/>
      <c r="D236" s="1020"/>
      <c r="E236" s="1020"/>
      <c r="F236" s="1020"/>
      <c r="G236" s="1020"/>
    </row>
    <row r="237" spans="2:7">
      <c r="B237" s="1020"/>
      <c r="C237" s="1020"/>
      <c r="D237" s="1020"/>
      <c r="E237" s="1020"/>
      <c r="F237" s="1020"/>
      <c r="G237" s="1020"/>
    </row>
    <row r="238" spans="2:7">
      <c r="B238" s="1020"/>
      <c r="C238" s="1020"/>
      <c r="D238" s="1020"/>
      <c r="E238" s="1020"/>
      <c r="F238" s="1020"/>
      <c r="G238" s="1020"/>
    </row>
    <row r="239" spans="2:7">
      <c r="B239" s="1020"/>
      <c r="C239" s="1020"/>
      <c r="D239" s="1020"/>
      <c r="E239" s="1020"/>
      <c r="F239" s="1020"/>
      <c r="G239" s="1020"/>
    </row>
    <row r="240" spans="2:7">
      <c r="B240" s="1020"/>
      <c r="C240" s="1020"/>
      <c r="D240" s="1020"/>
      <c r="E240" s="1020"/>
      <c r="F240" s="1020"/>
      <c r="G240" s="1020"/>
    </row>
    <row r="241" spans="2:7">
      <c r="B241" s="1020"/>
      <c r="C241" s="1020"/>
      <c r="D241" s="1020"/>
      <c r="E241" s="1020"/>
      <c r="F241" s="1020"/>
      <c r="G241" s="1020"/>
    </row>
    <row r="242" spans="2:7">
      <c r="B242" s="1020"/>
      <c r="C242" s="1020"/>
      <c r="D242" s="1020"/>
      <c r="E242" s="1020"/>
      <c r="F242" s="1020"/>
      <c r="G242" s="1020"/>
    </row>
    <row r="243" spans="2:7">
      <c r="B243" s="1020"/>
      <c r="C243" s="1020"/>
      <c r="D243" s="1020"/>
      <c r="E243" s="1020"/>
      <c r="F243" s="1020"/>
      <c r="G243" s="1020"/>
    </row>
    <row r="244" spans="2:7">
      <c r="B244" s="1020"/>
      <c r="C244" s="1020"/>
      <c r="D244" s="1020"/>
      <c r="E244" s="1020"/>
      <c r="F244" s="1020"/>
      <c r="G244" s="1020"/>
    </row>
    <row r="245" spans="2:7">
      <c r="B245" s="1020"/>
      <c r="C245" s="1020"/>
      <c r="D245" s="1020"/>
      <c r="E245" s="1020"/>
      <c r="F245" s="1020"/>
      <c r="G245" s="1020"/>
    </row>
    <row r="246" spans="2:7">
      <c r="B246" s="1020"/>
      <c r="C246" s="1020"/>
      <c r="D246" s="1020"/>
      <c r="E246" s="1020"/>
      <c r="F246" s="1020"/>
      <c r="G246" s="1020"/>
    </row>
    <row r="247" spans="2:7">
      <c r="B247" s="1020"/>
      <c r="C247" s="1020"/>
      <c r="D247" s="1020"/>
      <c r="E247" s="1020"/>
      <c r="F247" s="1020"/>
      <c r="G247" s="1020"/>
    </row>
    <row r="248" spans="2:7">
      <c r="B248" s="1020"/>
      <c r="C248" s="1020"/>
      <c r="D248" s="1020"/>
      <c r="E248" s="1020"/>
      <c r="F248" s="1020"/>
      <c r="G248" s="1020"/>
    </row>
    <row r="249" spans="2:7">
      <c r="B249" s="1020"/>
      <c r="C249" s="1020"/>
      <c r="D249" s="1020"/>
      <c r="E249" s="1020"/>
      <c r="F249" s="1020"/>
      <c r="G249" s="1020"/>
    </row>
    <row r="250" spans="2:7">
      <c r="B250" s="1020"/>
      <c r="C250" s="1020"/>
      <c r="D250" s="1020"/>
      <c r="E250" s="1020"/>
      <c r="F250" s="1020"/>
      <c r="G250" s="1020"/>
    </row>
    <row r="251" spans="2:7">
      <c r="B251" s="1020"/>
      <c r="C251" s="1020"/>
      <c r="D251" s="1020"/>
      <c r="E251" s="1020"/>
      <c r="F251" s="1020"/>
      <c r="G251" s="1020"/>
    </row>
    <row r="252" spans="2:7">
      <c r="B252" s="1020"/>
      <c r="C252" s="1020"/>
      <c r="D252" s="1020"/>
      <c r="E252" s="1020"/>
      <c r="F252" s="1020"/>
      <c r="G252" s="1020"/>
    </row>
    <row r="253" spans="2:7">
      <c r="B253" s="1020"/>
      <c r="C253" s="1020"/>
      <c r="D253" s="1020"/>
      <c r="E253" s="1020"/>
      <c r="F253" s="1020"/>
      <c r="G253" s="1020"/>
    </row>
    <row r="254" spans="2:7">
      <c r="B254" s="1020"/>
      <c r="C254" s="1020"/>
      <c r="D254" s="1020"/>
      <c r="E254" s="1020"/>
      <c r="F254" s="1020"/>
      <c r="G254" s="1020"/>
    </row>
    <row r="255" spans="2:7">
      <c r="B255" s="1020"/>
      <c r="C255" s="1020"/>
      <c r="D255" s="1020"/>
      <c r="E255" s="1020"/>
      <c r="F255" s="1020"/>
      <c r="G255" s="1020"/>
    </row>
    <row r="256" spans="2:7">
      <c r="B256" s="1020"/>
      <c r="C256" s="1020"/>
      <c r="D256" s="1020"/>
      <c r="E256" s="1020"/>
      <c r="F256" s="1020"/>
      <c r="G256" s="1020"/>
    </row>
    <row r="257" spans="2:7">
      <c r="B257" s="1020"/>
      <c r="C257" s="1020"/>
      <c r="D257" s="1020"/>
      <c r="E257" s="1020"/>
      <c r="F257" s="1020"/>
      <c r="G257" s="1020"/>
    </row>
    <row r="258" spans="2:7">
      <c r="B258" s="1020"/>
      <c r="C258" s="1020"/>
      <c r="D258" s="1020"/>
      <c r="E258" s="1020"/>
      <c r="F258" s="1020"/>
      <c r="G258" s="1020"/>
    </row>
    <row r="259" spans="2:7">
      <c r="B259" s="1020"/>
      <c r="C259" s="1020"/>
      <c r="D259" s="1020"/>
      <c r="E259" s="1020"/>
      <c r="F259" s="1020"/>
      <c r="G259" s="1020"/>
    </row>
    <row r="260" spans="2:7">
      <c r="B260" s="1020"/>
      <c r="C260" s="1020"/>
      <c r="D260" s="1020"/>
      <c r="E260" s="1020"/>
      <c r="F260" s="1020"/>
      <c r="G260" s="1020"/>
    </row>
    <row r="261" spans="2:7">
      <c r="B261" s="1020"/>
      <c r="C261" s="1020"/>
      <c r="D261" s="1020"/>
      <c r="E261" s="1020"/>
      <c r="F261" s="1020"/>
      <c r="G261" s="1020"/>
    </row>
    <row r="262" spans="2:7">
      <c r="B262" s="1020"/>
      <c r="C262" s="1020"/>
      <c r="D262" s="1020"/>
      <c r="E262" s="1020"/>
      <c r="F262" s="1020"/>
      <c r="G262" s="1020"/>
    </row>
    <row r="263" spans="2:7">
      <c r="B263" s="1020"/>
      <c r="C263" s="1020"/>
      <c r="D263" s="1020"/>
      <c r="E263" s="1020"/>
      <c r="F263" s="1020"/>
      <c r="G263" s="1020"/>
    </row>
    <row r="264" spans="2:7">
      <c r="B264" s="1020"/>
      <c r="C264" s="1020"/>
      <c r="D264" s="1020"/>
      <c r="E264" s="1020"/>
      <c r="F264" s="1020"/>
      <c r="G264" s="1020"/>
    </row>
    <row r="265" spans="2:7">
      <c r="B265" s="1020"/>
      <c r="C265" s="1020"/>
      <c r="D265" s="1020"/>
      <c r="E265" s="1020"/>
      <c r="F265" s="1020"/>
      <c r="G265" s="1020"/>
    </row>
    <row r="266" spans="2:7">
      <c r="B266" s="1020"/>
      <c r="C266" s="1020"/>
      <c r="D266" s="1020"/>
      <c r="E266" s="1020"/>
      <c r="F266" s="1020"/>
      <c r="G266" s="1020"/>
    </row>
    <row r="267" spans="2:7">
      <c r="B267" s="1020"/>
      <c r="C267" s="1020"/>
      <c r="D267" s="1020"/>
      <c r="E267" s="1020"/>
      <c r="F267" s="1020"/>
      <c r="G267" s="1020"/>
    </row>
    <row r="268" spans="2:7">
      <c r="B268" s="1020"/>
      <c r="C268" s="1020"/>
      <c r="D268" s="1020"/>
      <c r="E268" s="1020"/>
      <c r="F268" s="1020"/>
      <c r="G268" s="1020"/>
    </row>
    <row r="269" spans="2:7">
      <c r="B269" s="1020"/>
      <c r="C269" s="1020"/>
      <c r="D269" s="1020"/>
      <c r="E269" s="1020"/>
      <c r="F269" s="1020"/>
      <c r="G269" s="1020"/>
    </row>
    <row r="270" spans="2:7">
      <c r="B270" s="1020"/>
      <c r="C270" s="1020"/>
      <c r="D270" s="1020"/>
      <c r="E270" s="1020"/>
      <c r="F270" s="1020"/>
      <c r="G270" s="1020"/>
    </row>
    <row r="271" spans="2:7">
      <c r="B271" s="1020"/>
      <c r="C271" s="1020"/>
      <c r="D271" s="1020"/>
      <c r="E271" s="1020"/>
      <c r="F271" s="1020"/>
      <c r="G271" s="1020"/>
    </row>
    <row r="272" spans="2:7">
      <c r="B272" s="1020"/>
      <c r="C272" s="1020"/>
      <c r="D272" s="1020"/>
      <c r="E272" s="1020"/>
      <c r="F272" s="1020"/>
      <c r="G272" s="1020"/>
    </row>
    <row r="273" spans="2:7">
      <c r="B273" s="1020"/>
      <c r="C273" s="1020"/>
      <c r="D273" s="1020"/>
      <c r="E273" s="1020"/>
      <c r="F273" s="1020"/>
      <c r="G273" s="1020"/>
    </row>
    <row r="274" spans="2:7">
      <c r="B274" s="1020"/>
      <c r="C274" s="1020"/>
      <c r="D274" s="1020"/>
      <c r="E274" s="1020"/>
      <c r="F274" s="1020"/>
      <c r="G274" s="1020"/>
    </row>
    <row r="275" spans="2:7">
      <c r="B275" s="1020"/>
      <c r="C275" s="1020"/>
      <c r="D275" s="1020"/>
      <c r="E275" s="1020"/>
      <c r="F275" s="1020"/>
      <c r="G275" s="1020"/>
    </row>
    <row r="276" spans="2:7">
      <c r="B276" s="1020"/>
      <c r="C276" s="1020"/>
      <c r="D276" s="1020"/>
      <c r="E276" s="1020"/>
      <c r="F276" s="1020"/>
      <c r="G276" s="1020"/>
    </row>
    <row r="277" spans="2:7">
      <c r="B277" s="1020"/>
      <c r="C277" s="1020"/>
      <c r="D277" s="1020"/>
      <c r="E277" s="1020"/>
      <c r="F277" s="1020"/>
      <c r="G277" s="1020"/>
    </row>
    <row r="278" spans="2:7">
      <c r="B278" s="1020"/>
      <c r="C278" s="1020"/>
      <c r="D278" s="1020"/>
      <c r="E278" s="1020"/>
      <c r="F278" s="1020"/>
      <c r="G278" s="1020"/>
    </row>
    <row r="279" spans="2:7">
      <c r="B279" s="1020"/>
      <c r="C279" s="1020"/>
      <c r="D279" s="1020"/>
      <c r="E279" s="1020"/>
      <c r="F279" s="1020"/>
      <c r="G279" s="1020"/>
    </row>
    <row r="280" spans="2:7">
      <c r="B280" s="1020"/>
      <c r="C280" s="1020"/>
      <c r="D280" s="1020"/>
      <c r="E280" s="1020"/>
      <c r="F280" s="1020"/>
      <c r="G280" s="1020"/>
    </row>
    <row r="281" spans="2:7">
      <c r="B281" s="1020"/>
      <c r="C281" s="1020"/>
      <c r="D281" s="1020"/>
      <c r="E281" s="1020"/>
      <c r="F281" s="1020"/>
      <c r="G281" s="1020"/>
    </row>
    <row r="282" spans="2:7">
      <c r="B282" s="1020"/>
      <c r="C282" s="1020"/>
      <c r="D282" s="1020"/>
      <c r="E282" s="1020"/>
      <c r="F282" s="1020"/>
      <c r="G282" s="1020"/>
    </row>
    <row r="283" spans="2:7">
      <c r="B283" s="1020"/>
      <c r="C283" s="1020"/>
      <c r="D283" s="1020"/>
      <c r="E283" s="1020"/>
      <c r="F283" s="1020"/>
      <c r="G283" s="1020"/>
    </row>
    <row r="284" spans="2:7">
      <c r="B284" s="1020"/>
      <c r="C284" s="1020"/>
      <c r="D284" s="1020"/>
      <c r="E284" s="1020"/>
      <c r="F284" s="1020"/>
      <c r="G284" s="1020"/>
    </row>
    <row r="285" spans="2:7">
      <c r="B285" s="1020"/>
      <c r="C285" s="1020"/>
      <c r="D285" s="1020"/>
      <c r="E285" s="1020"/>
      <c r="F285" s="1020"/>
      <c r="G285" s="1020"/>
    </row>
    <row r="286" spans="2:7" s="1020" customFormat="1"/>
    <row r="287" spans="2:7" s="1020" customFormat="1"/>
    <row r="288" spans="2:7" s="1020" customFormat="1"/>
    <row r="289" s="1020" customFormat="1"/>
    <row r="290" s="1020" customFormat="1"/>
    <row r="291" s="1020" customFormat="1"/>
    <row r="292" s="1020" customFormat="1"/>
    <row r="293" s="1020" customFormat="1"/>
    <row r="294" s="1020" customFormat="1"/>
    <row r="295" s="1020" customFormat="1"/>
    <row r="296" s="1020" customFormat="1"/>
    <row r="297" s="1020" customFormat="1"/>
    <row r="298" s="1020" customFormat="1"/>
    <row r="299" s="1020" customFormat="1"/>
    <row r="300" s="1020" customFormat="1"/>
    <row r="301" s="1020" customFormat="1"/>
    <row r="302" s="1020" customFormat="1"/>
    <row r="303" s="1020" customFormat="1"/>
    <row r="304" s="1020" customFormat="1"/>
    <row r="305" s="1020" customFormat="1"/>
    <row r="306" s="1020" customFormat="1"/>
    <row r="307" s="1020" customFormat="1"/>
    <row r="308" s="1020" customFormat="1"/>
    <row r="309" s="1020" customFormat="1"/>
    <row r="310" s="1020" customFormat="1"/>
    <row r="311" s="1020" customFormat="1"/>
    <row r="312" s="1020" customFormat="1"/>
    <row r="313" s="1020" customFormat="1"/>
    <row r="314" s="1020" customFormat="1"/>
    <row r="315" s="1020" customFormat="1"/>
    <row r="316" s="1020" customFormat="1"/>
    <row r="317" s="1020" customFormat="1"/>
    <row r="318" s="1020" customFormat="1"/>
    <row r="319" s="1020" customFormat="1"/>
    <row r="320" s="1020" customFormat="1"/>
    <row r="321" s="1020" customFormat="1"/>
    <row r="322" s="1020" customFormat="1"/>
    <row r="323" s="1020" customFormat="1"/>
    <row r="324" s="1020" customFormat="1"/>
    <row r="325" s="1020" customFormat="1"/>
    <row r="326" s="1020" customFormat="1"/>
    <row r="327" s="1020" customFormat="1"/>
    <row r="328" s="1020" customFormat="1"/>
    <row r="329" s="1020" customFormat="1"/>
    <row r="330" s="1020" customFormat="1"/>
    <row r="331" s="1020" customFormat="1"/>
    <row r="332" s="1020" customFormat="1"/>
    <row r="333" s="1020" customFormat="1"/>
    <row r="334" s="1020" customFormat="1"/>
    <row r="335" s="1020" customFormat="1"/>
    <row r="336" s="1020" customFormat="1"/>
    <row r="337" s="1020" customFormat="1"/>
    <row r="338" s="1020" customFormat="1"/>
    <row r="339" s="1020" customFormat="1"/>
    <row r="340" s="1020" customFormat="1"/>
    <row r="341" s="1020" customFormat="1"/>
    <row r="342" s="1020" customFormat="1"/>
    <row r="343" s="1020" customFormat="1"/>
    <row r="344" s="1020" customFormat="1"/>
    <row r="345" s="1020" customFormat="1"/>
    <row r="346" s="1020" customFormat="1"/>
    <row r="347" s="1020" customFormat="1"/>
    <row r="348" s="1020" customFormat="1"/>
    <row r="349" s="1020" customFormat="1"/>
    <row r="350" s="1020" customFormat="1"/>
    <row r="351" s="1020" customFormat="1"/>
    <row r="352" s="1020" customFormat="1"/>
    <row r="353" s="1020" customFormat="1"/>
    <row r="354" s="1020" customFormat="1"/>
    <row r="355" s="1020" customFormat="1"/>
    <row r="356" s="1020" customFormat="1"/>
    <row r="357" s="1020" customFormat="1"/>
    <row r="358" s="1020" customFormat="1"/>
    <row r="359" s="1020" customFormat="1"/>
    <row r="360" s="1020" customFormat="1"/>
    <row r="361" s="1020" customFormat="1"/>
    <row r="362" s="1020" customFormat="1"/>
    <row r="363" s="1020" customFormat="1"/>
    <row r="364" s="1020" customFormat="1"/>
    <row r="365" s="1020" customFormat="1"/>
    <row r="366" s="1020" customFormat="1"/>
    <row r="367" s="1020" customFormat="1"/>
    <row r="368" s="1020" customFormat="1"/>
    <row r="369" s="1020" customFormat="1"/>
    <row r="370" s="1020" customFormat="1"/>
    <row r="371" s="1020" customFormat="1"/>
    <row r="372" s="1020" customFormat="1"/>
    <row r="373" s="1020" customFormat="1"/>
    <row r="374" s="1020" customFormat="1"/>
    <row r="375" s="1020" customFormat="1"/>
    <row r="376" s="1020" customFormat="1"/>
    <row r="377" s="1020" customFormat="1"/>
    <row r="378" s="1020" customFormat="1"/>
    <row r="379" s="1020" customFormat="1"/>
    <row r="380" s="1020" customFormat="1"/>
    <row r="381" s="1020" customFormat="1"/>
    <row r="382" s="1020" customFormat="1"/>
    <row r="383" s="1020" customFormat="1"/>
    <row r="384" s="1020" customFormat="1"/>
    <row r="385" s="1020" customFormat="1"/>
    <row r="386" s="1020" customFormat="1"/>
    <row r="387" s="1020" customFormat="1"/>
    <row r="388" s="1020" customFormat="1"/>
    <row r="389" s="1020" customFormat="1"/>
    <row r="390" s="1020" customFormat="1"/>
    <row r="391" s="1020" customFormat="1"/>
    <row r="392" s="1020" customFormat="1"/>
    <row r="393" s="1020" customFormat="1"/>
    <row r="394" s="1020" customFormat="1"/>
    <row r="395" s="1020" customFormat="1"/>
    <row r="396" s="1020" customFormat="1"/>
    <row r="397" s="1020" customFormat="1"/>
    <row r="398" s="1020" customFormat="1"/>
    <row r="399" s="1020" customFormat="1"/>
    <row r="400" s="1020" customFormat="1"/>
    <row r="401" s="1020" customFormat="1"/>
    <row r="402" s="1020" customFormat="1"/>
    <row r="403" s="1020" customFormat="1"/>
    <row r="404" s="1020" customFormat="1"/>
    <row r="405" s="1020" customFormat="1"/>
    <row r="406" s="1020" customFormat="1"/>
    <row r="407" s="1020" customFormat="1"/>
    <row r="408" s="1020" customFormat="1"/>
    <row r="409" s="1020" customFormat="1"/>
    <row r="410" s="1020" customFormat="1"/>
    <row r="411" s="1020" customFormat="1"/>
    <row r="412" s="1020" customFormat="1"/>
    <row r="413" s="1020" customFormat="1"/>
    <row r="414" s="1020" customFormat="1"/>
    <row r="415" s="1020" customFormat="1"/>
    <row r="416" s="1020" customFormat="1"/>
    <row r="417" s="1020" customFormat="1"/>
    <row r="418" s="1020" customFormat="1"/>
    <row r="419" s="1020" customFormat="1"/>
    <row r="420" s="1020" customFormat="1"/>
    <row r="421" s="1020" customFormat="1"/>
    <row r="422" s="1020" customFormat="1"/>
    <row r="423" s="1020" customFormat="1"/>
    <row r="424" s="1020" customFormat="1"/>
    <row r="425" s="1020" customFormat="1"/>
    <row r="426" s="1020" customFormat="1"/>
    <row r="427" s="1020" customFormat="1"/>
    <row r="428" s="1020" customFormat="1"/>
    <row r="429" s="1020" customFormat="1"/>
    <row r="430" s="1020" customFormat="1"/>
    <row r="431" s="1020" customFormat="1"/>
    <row r="432" s="1020" customFormat="1"/>
    <row r="433" s="1020" customFormat="1"/>
    <row r="434" s="1020" customFormat="1"/>
    <row r="435" s="1020" customFormat="1"/>
    <row r="436" s="1020" customFormat="1"/>
    <row r="437" s="1020" customFormat="1"/>
    <row r="438" s="1020" customFormat="1"/>
    <row r="439" s="1020" customFormat="1"/>
    <row r="440" s="1020" customFormat="1"/>
    <row r="441" s="1020" customFormat="1"/>
    <row r="442" s="1020" customFormat="1"/>
    <row r="443" s="1020" customFormat="1"/>
    <row r="444" s="1020" customFormat="1"/>
    <row r="445" s="1020" customFormat="1"/>
    <row r="446" s="1020" customFormat="1"/>
    <row r="447" s="1020" customFormat="1"/>
    <row r="448" s="1020" customFormat="1"/>
    <row r="449" s="1020" customFormat="1"/>
    <row r="450" s="1020" customFormat="1"/>
    <row r="451" s="1020" customFormat="1"/>
    <row r="452" s="1020" customFormat="1"/>
    <row r="453" s="1020" customFormat="1"/>
    <row r="454" s="1020" customFormat="1"/>
    <row r="455" s="1020" customFormat="1"/>
    <row r="456" s="1020" customFormat="1"/>
    <row r="457" s="1020" customFormat="1"/>
    <row r="458" s="1020" customFormat="1"/>
    <row r="459" s="1020" customFormat="1"/>
    <row r="460" s="1020" customFormat="1"/>
    <row r="461" s="1020" customFormat="1"/>
    <row r="462" s="1020" customFormat="1"/>
    <row r="463" s="1020" customFormat="1"/>
    <row r="464" s="1020" customFormat="1"/>
    <row r="465" s="1020" customFormat="1"/>
    <row r="466" s="1020" customFormat="1"/>
    <row r="467" s="1020" customFormat="1"/>
    <row r="468" s="1020" customFormat="1"/>
    <row r="469" s="1020" customFormat="1"/>
    <row r="470" s="1020" customFormat="1"/>
    <row r="471" s="1020" customFormat="1"/>
    <row r="472" s="1020" customFormat="1"/>
    <row r="473" s="1020" customFormat="1"/>
    <row r="474" s="1020" customFormat="1"/>
    <row r="475" s="1020" customFormat="1"/>
    <row r="476" s="1020" customFormat="1"/>
    <row r="477" s="1020" customFormat="1"/>
    <row r="478" s="1020" customFormat="1"/>
    <row r="479" s="1020" customFormat="1"/>
    <row r="480" s="1020" customFormat="1"/>
    <row r="481" s="1020" customFormat="1"/>
    <row r="482" s="1020" customFormat="1"/>
    <row r="483" s="1020" customFormat="1"/>
    <row r="484" s="1020" customFormat="1"/>
    <row r="485" s="1020" customFormat="1"/>
    <row r="486" s="1020" customFormat="1"/>
    <row r="487" s="1020" customFormat="1"/>
    <row r="488" s="1020" customFormat="1"/>
    <row r="489" s="1020" customFormat="1"/>
    <row r="490" s="1020" customFormat="1"/>
    <row r="491" s="1020" customFormat="1"/>
    <row r="492" s="1020" customFormat="1"/>
    <row r="493" s="1020" customFormat="1"/>
    <row r="494" s="1020" customFormat="1"/>
    <row r="495" s="1020" customFormat="1"/>
    <row r="496" s="1020" customFormat="1"/>
    <row r="497" s="1020" customFormat="1"/>
    <row r="498" s="1020" customFormat="1"/>
    <row r="499" s="1020" customFormat="1"/>
    <row r="500" s="1020" customFormat="1"/>
    <row r="501" s="1020" customFormat="1"/>
    <row r="502" s="1020" customFormat="1"/>
    <row r="503" s="1020" customFormat="1"/>
    <row r="504" s="1020" customFormat="1"/>
    <row r="505" s="1020" customFormat="1"/>
    <row r="506" s="1020" customFormat="1"/>
    <row r="507" s="1020" customFormat="1"/>
    <row r="508" s="1020" customFormat="1"/>
    <row r="509" s="1020" customFormat="1"/>
    <row r="510" s="1020" customFormat="1"/>
    <row r="511" s="1020" customFormat="1"/>
    <row r="512" s="1020" customFormat="1"/>
    <row r="513" s="1020" customFormat="1"/>
    <row r="514" s="1020" customFormat="1"/>
    <row r="515" s="1020" customFormat="1"/>
    <row r="516" s="1020" customFormat="1"/>
    <row r="517" s="1020" customFormat="1"/>
    <row r="518" s="1020" customFormat="1"/>
    <row r="519" s="1020" customFormat="1"/>
    <row r="520" s="1020" customFormat="1"/>
    <row r="521" s="1020" customFormat="1"/>
    <row r="522" s="1020" customFormat="1"/>
    <row r="523" s="1020" customFormat="1"/>
    <row r="524" s="1020" customFormat="1"/>
    <row r="525" s="1020" customFormat="1"/>
    <row r="526" s="1020" customFormat="1"/>
    <row r="527" s="1020" customFormat="1"/>
    <row r="528" s="1020" customFormat="1"/>
    <row r="529" s="1020" customFormat="1"/>
    <row r="530" s="1020" customFormat="1"/>
    <row r="531" s="1020" customFormat="1"/>
    <row r="532" s="1020" customFormat="1"/>
    <row r="533" s="1020" customFormat="1"/>
    <row r="534" s="1020" customFormat="1"/>
    <row r="535" s="1020" customFormat="1"/>
    <row r="536" s="1020" customFormat="1"/>
    <row r="537" s="1020" customFormat="1"/>
    <row r="538" s="1020" customFormat="1"/>
    <row r="539" s="1020" customFormat="1"/>
    <row r="540" s="1020" customFormat="1"/>
    <row r="541" s="1020" customFormat="1"/>
    <row r="542" s="1020" customFormat="1"/>
    <row r="543" s="1020" customFormat="1"/>
    <row r="544" s="1020" customFormat="1"/>
    <row r="545" s="1020" customFormat="1"/>
    <row r="546" s="1020" customFormat="1"/>
    <row r="547" s="1020" customFormat="1"/>
    <row r="548" s="1020" customFormat="1"/>
    <row r="549" s="1020" customFormat="1"/>
    <row r="550" s="1020" customFormat="1"/>
    <row r="551" s="1020" customFormat="1"/>
    <row r="552" s="1020" customFormat="1"/>
    <row r="553" s="1020" customFormat="1"/>
    <row r="554" s="1020" customFormat="1"/>
    <row r="555" s="1020" customFormat="1"/>
    <row r="556" s="1020" customFormat="1"/>
    <row r="557" s="1020" customFormat="1"/>
    <row r="558" s="1020" customFormat="1"/>
    <row r="559" s="1020" customFormat="1"/>
    <row r="560" s="1020" customFormat="1"/>
    <row r="561" s="1020" customFormat="1"/>
    <row r="562" s="1020" customFormat="1"/>
    <row r="563" s="1020" customFormat="1"/>
  </sheetData>
  <sheetProtection algorithmName="SHA-512" hashValue="GhfkqdtSGZX6USwxvY0bHpY/+YuWCtyZTGKAt6Cea0jFejeyAZSl2EhM+Kn7pCjS3IvNVYMbwUVwYOAu9liwtg==" saltValue="bZuiLi78FINI+YlCiY1DrQ==" spinCount="100000" sheet="1" selectLockedCells="1" selectUnlockedCells="1"/>
  <protectedRanges>
    <protectedRange sqref="D26:F26 D30:F30 D34:F34" name="Range2_1"/>
    <protectedRange sqref="D15:D20" name="Range10_1"/>
  </protectedRanges>
  <mergeCells count="19">
    <mergeCell ref="D33:F33"/>
    <mergeCell ref="D34:F34"/>
    <mergeCell ref="D35:F35"/>
    <mergeCell ref="D25:F25"/>
    <mergeCell ref="D26:F26"/>
    <mergeCell ref="D27:F27"/>
    <mergeCell ref="D29:F29"/>
    <mergeCell ref="D30:F30"/>
    <mergeCell ref="D31:F31"/>
    <mergeCell ref="D21:F23"/>
    <mergeCell ref="D17:F17"/>
    <mergeCell ref="B3:G3"/>
    <mergeCell ref="B4:G4"/>
    <mergeCell ref="D19:F19"/>
    <mergeCell ref="B11:E11"/>
    <mergeCell ref="F11:G11"/>
    <mergeCell ref="B13:G13"/>
    <mergeCell ref="D15:F15"/>
    <mergeCell ref="C21:C23"/>
  </mergeCells>
  <dataValidations count="1">
    <dataValidation allowBlank="1" showInputMessage="1" showErrorMessage="1" prompt="Note: Type the Reporting Date in MM/DD/YYYY format." sqref="F11:G12"/>
  </dataValidations>
  <hyperlinks>
    <hyperlink ref="C41" location="Index!A1" display="Return to Index"/>
  </hyperlinks>
  <pageMargins left="0.23622047244094491" right="0.23622047244094491" top="0.74803149606299213" bottom="0.74803149606299213" header="0.31496062992125984" footer="0.31496062992125984"/>
  <pageSetup paperSize="9" scale="87" orientation="portrait" horizontalDpi="4294967293" verticalDpi="0"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FJ917"/>
  <sheetViews>
    <sheetView workbookViewId="0">
      <selection activeCell="E4" sqref="E4"/>
    </sheetView>
  </sheetViews>
  <sheetFormatPr defaultColWidth="9.28515625" defaultRowHeight="14.25"/>
  <cols>
    <col min="1" max="1" width="6.28515625" style="1424" customWidth="1"/>
    <col min="2" max="2" width="4.5703125" style="1424" customWidth="1"/>
    <col min="3" max="3" width="31.7109375" style="352" customWidth="1"/>
    <col min="4" max="4" width="19" style="352" customWidth="1"/>
    <col min="5" max="5" width="23.7109375" style="352" customWidth="1"/>
    <col min="6" max="6" width="31.28515625" style="352" customWidth="1"/>
    <col min="7" max="7" width="23" style="352" customWidth="1"/>
    <col min="8" max="9" width="15.7109375" style="1424" customWidth="1"/>
    <col min="10" max="12" width="10.7109375" style="1424" bestFit="1" customWidth="1"/>
    <col min="13" max="13" width="11.7109375" style="1424" bestFit="1" customWidth="1"/>
    <col min="14" max="14" width="12.5703125" style="1424" customWidth="1"/>
    <col min="15" max="15" width="12.7109375" style="1424" bestFit="1" customWidth="1"/>
    <col min="16" max="16" width="10.28515625" style="1424" bestFit="1" customWidth="1"/>
    <col min="17" max="17" width="9.42578125" style="1424" bestFit="1" customWidth="1"/>
    <col min="18" max="18" width="10.42578125" style="1424" bestFit="1" customWidth="1"/>
    <col min="19" max="166" width="9.28515625" style="1424"/>
    <col min="167" max="16384" width="9.28515625" style="352"/>
  </cols>
  <sheetData>
    <row r="1" spans="1:18" s="1424" customFormat="1"/>
    <row r="2" spans="1:18" ht="21.4" customHeight="1">
      <c r="C2" s="1424"/>
      <c r="D2" s="1972" t="s">
        <v>629</v>
      </c>
      <c r="E2" s="1973"/>
      <c r="F2" s="1973"/>
      <c r="G2" s="1974"/>
    </row>
    <row r="3" spans="1:18" ht="14.65" customHeight="1">
      <c r="C3" s="1424"/>
      <c r="D3" s="873"/>
      <c r="E3" s="874"/>
      <c r="F3" s="874"/>
      <c r="G3" s="875"/>
    </row>
    <row r="4" spans="1:18" s="1424" customFormat="1"/>
    <row r="5" spans="1:18" s="1424" customFormat="1" ht="15.75" thickBot="1">
      <c r="B5" s="1425"/>
      <c r="C5" s="1429"/>
      <c r="D5" s="1429"/>
      <c r="E5" s="1430"/>
      <c r="F5" s="1430"/>
      <c r="G5" s="1431"/>
      <c r="H5" s="1431"/>
      <c r="I5" s="1430"/>
      <c r="J5" s="1430"/>
      <c r="K5" s="1430"/>
      <c r="L5" s="1430"/>
      <c r="M5" s="1430"/>
      <c r="N5" s="1430"/>
      <c r="O5" s="1430"/>
      <c r="P5" s="1430"/>
      <c r="Q5" s="1430"/>
      <c r="R5" s="1430"/>
    </row>
    <row r="6" spans="1:18">
      <c r="B6" s="1426"/>
      <c r="C6" s="1984" t="s">
        <v>248</v>
      </c>
      <c r="D6" s="1986"/>
      <c r="E6" s="1975" t="s">
        <v>673</v>
      </c>
      <c r="F6" s="1989" t="s">
        <v>400</v>
      </c>
      <c r="G6" s="1975" t="s">
        <v>672</v>
      </c>
      <c r="H6" s="1432"/>
    </row>
    <row r="7" spans="1:18" ht="15" thickBot="1">
      <c r="B7" s="1426"/>
      <c r="C7" s="1985"/>
      <c r="D7" s="1987"/>
      <c r="E7" s="1988"/>
      <c r="F7" s="1990"/>
      <c r="G7" s="1976"/>
      <c r="H7" s="1432"/>
    </row>
    <row r="8" spans="1:18" ht="15.75" thickBot="1">
      <c r="A8" s="1427"/>
      <c r="C8" s="1977" t="s">
        <v>401</v>
      </c>
      <c r="D8" s="353" t="s">
        <v>402</v>
      </c>
      <c r="E8" s="1437"/>
      <c r="F8" s="354">
        <v>0</v>
      </c>
      <c r="G8" s="1442">
        <f>E8*F8</f>
        <v>0</v>
      </c>
      <c r="H8" s="1432"/>
    </row>
    <row r="9" spans="1:18" ht="15">
      <c r="A9" s="1427"/>
      <c r="C9" s="1977"/>
      <c r="D9" s="353" t="s">
        <v>403</v>
      </c>
      <c r="E9" s="1438"/>
      <c r="F9" s="355" t="s">
        <v>404</v>
      </c>
      <c r="G9" s="1442">
        <v>0</v>
      </c>
      <c r="H9" s="1432"/>
    </row>
    <row r="10" spans="1:18" ht="15">
      <c r="A10" s="1427"/>
      <c r="C10" s="1977"/>
      <c r="D10" s="356"/>
      <c r="E10" s="1438"/>
      <c r="F10" s="355" t="s">
        <v>405</v>
      </c>
      <c r="G10" s="1442">
        <v>0</v>
      </c>
      <c r="H10" s="1432"/>
    </row>
    <row r="11" spans="1:18" ht="15.75" thickBot="1">
      <c r="A11" s="1427"/>
      <c r="C11" s="1977"/>
      <c r="D11" s="357"/>
      <c r="E11" s="1438"/>
      <c r="F11" s="355" t="s">
        <v>406</v>
      </c>
      <c r="G11" s="1442">
        <v>0</v>
      </c>
      <c r="H11" s="1432"/>
    </row>
    <row r="12" spans="1:18" ht="15.75" thickBot="1">
      <c r="A12" s="1427"/>
      <c r="C12" s="1977"/>
      <c r="D12" s="358" t="s">
        <v>407</v>
      </c>
      <c r="E12" s="1438"/>
      <c r="F12" s="359">
        <v>0.08</v>
      </c>
      <c r="G12" s="1442">
        <f t="shared" ref="G12:G19" si="0">E12*F12</f>
        <v>0</v>
      </c>
      <c r="H12" s="1432"/>
    </row>
    <row r="13" spans="1:18" ht="15.75" thickBot="1">
      <c r="A13" s="1427"/>
      <c r="C13" s="1977"/>
      <c r="D13" s="358" t="s">
        <v>280</v>
      </c>
      <c r="E13" s="1438"/>
      <c r="F13" s="360">
        <v>0.12</v>
      </c>
      <c r="G13" s="1442">
        <f t="shared" si="0"/>
        <v>0</v>
      </c>
      <c r="H13" s="1432"/>
    </row>
    <row r="14" spans="1:18" ht="15.75" thickBot="1">
      <c r="A14" s="1427"/>
      <c r="C14" s="1978"/>
      <c r="D14" s="361" t="s">
        <v>281</v>
      </c>
      <c r="E14" s="1438"/>
      <c r="F14" s="360">
        <v>0.08</v>
      </c>
      <c r="G14" s="1442">
        <f t="shared" si="0"/>
        <v>0</v>
      </c>
      <c r="H14" s="1432"/>
    </row>
    <row r="15" spans="1:18">
      <c r="B15" s="1426"/>
      <c r="C15" s="1979" t="s">
        <v>408</v>
      </c>
      <c r="D15" s="362" t="s">
        <v>409</v>
      </c>
      <c r="E15" s="1439"/>
      <c r="F15" s="355">
        <v>2.5000000000000001E-3</v>
      </c>
      <c r="G15" s="1442">
        <f t="shared" si="0"/>
        <v>0</v>
      </c>
      <c r="H15" s="1432"/>
    </row>
    <row r="16" spans="1:18">
      <c r="B16" s="1426"/>
      <c r="C16" s="1980"/>
      <c r="D16" s="362" t="s">
        <v>410</v>
      </c>
      <c r="E16" s="1440"/>
      <c r="F16" s="355">
        <v>0.01</v>
      </c>
      <c r="G16" s="1442">
        <f t="shared" si="0"/>
        <v>0</v>
      </c>
      <c r="H16" s="1432"/>
    </row>
    <row r="17" spans="2:11">
      <c r="B17" s="1426"/>
      <c r="C17" s="1981"/>
      <c r="D17" s="362" t="s">
        <v>411</v>
      </c>
      <c r="E17" s="1440"/>
      <c r="F17" s="355">
        <v>1.6E-2</v>
      </c>
      <c r="G17" s="1442">
        <f t="shared" si="0"/>
        <v>0</v>
      </c>
      <c r="H17" s="1432"/>
    </row>
    <row r="18" spans="2:11" ht="15" thickBot="1">
      <c r="B18" s="1426"/>
      <c r="C18" s="364" t="s">
        <v>412</v>
      </c>
      <c r="D18" s="363"/>
      <c r="E18" s="1441"/>
      <c r="F18" s="365">
        <v>0.08</v>
      </c>
      <c r="G18" s="1442">
        <f t="shared" si="0"/>
        <v>0</v>
      </c>
      <c r="H18" s="1432"/>
    </row>
    <row r="19" spans="2:11" ht="15" thickBot="1">
      <c r="B19" s="1426"/>
      <c r="C19" s="876" t="s">
        <v>280</v>
      </c>
      <c r="D19" s="877"/>
      <c r="E19" s="1441"/>
      <c r="F19" s="878">
        <v>0.12</v>
      </c>
      <c r="G19" s="1442">
        <f t="shared" si="0"/>
        <v>0</v>
      </c>
      <c r="H19" s="1432"/>
    </row>
    <row r="20" spans="2:11" ht="15" thickBot="1">
      <c r="B20" s="1426"/>
      <c r="C20" s="1982" t="s">
        <v>413</v>
      </c>
      <c r="D20" s="1983"/>
      <c r="E20" s="1983"/>
      <c r="F20" s="1983"/>
      <c r="G20" s="1443">
        <f>SUM(G8:G19)</f>
        <v>0</v>
      </c>
      <c r="H20" s="1432"/>
      <c r="K20" s="1433"/>
    </row>
    <row r="21" spans="2:11" s="1424" customFormat="1">
      <c r="B21" s="1426"/>
      <c r="C21" s="1434"/>
      <c r="D21" s="1434"/>
      <c r="E21" s="1434"/>
      <c r="F21" s="1435"/>
      <c r="G21" s="1434"/>
      <c r="H21" s="1432"/>
    </row>
    <row r="22" spans="2:11" s="1424" customFormat="1">
      <c r="B22" s="1428"/>
      <c r="C22" s="1436" t="s">
        <v>414</v>
      </c>
      <c r="D22" s="1436"/>
      <c r="E22" s="1436"/>
      <c r="F22" s="1436"/>
      <c r="G22" s="1428"/>
    </row>
    <row r="23" spans="2:11" s="1424" customFormat="1"/>
    <row r="24" spans="2:11" ht="15.75">
      <c r="C24" s="1424"/>
      <c r="D24" s="1424"/>
      <c r="E24" s="1424"/>
      <c r="F24" s="1424"/>
      <c r="G24" s="852" t="s">
        <v>245</v>
      </c>
    </row>
    <row r="25" spans="2:11" s="1424" customFormat="1"/>
    <row r="26" spans="2:11" s="1424" customFormat="1"/>
    <row r="27" spans="2:11" s="1424" customFormat="1"/>
    <row r="28" spans="2:11" s="1424" customFormat="1"/>
    <row r="29" spans="2:11" s="1424" customFormat="1"/>
    <row r="30" spans="2:11" s="1424" customFormat="1"/>
    <row r="31" spans="2:11" s="1424" customFormat="1"/>
    <row r="32" spans="2:11" s="1424" customFormat="1"/>
    <row r="33" s="1424" customFormat="1"/>
    <row r="34" s="1424" customFormat="1"/>
    <row r="35" s="1424" customFormat="1"/>
    <row r="36" s="1424" customFormat="1"/>
    <row r="37" s="1424" customFormat="1"/>
    <row r="38" s="1424" customFormat="1"/>
    <row r="39" s="1424" customFormat="1"/>
    <row r="40" s="1424" customFormat="1"/>
    <row r="41" s="1424" customFormat="1"/>
    <row r="42" s="1424" customFormat="1"/>
    <row r="43" s="1424" customFormat="1"/>
    <row r="44" s="1424" customFormat="1"/>
    <row r="45" s="1424" customFormat="1"/>
    <row r="46" s="1424" customFormat="1"/>
    <row r="47" s="1424" customFormat="1"/>
    <row r="48" s="1424" customFormat="1"/>
    <row r="49" s="1424" customFormat="1"/>
    <row r="50" s="1424" customFormat="1"/>
    <row r="51" s="1424" customFormat="1"/>
    <row r="52" s="1424" customFormat="1"/>
    <row r="53" s="1424" customFormat="1"/>
    <row r="54" s="1424" customFormat="1"/>
    <row r="55" s="1424" customFormat="1"/>
    <row r="56" s="1424" customFormat="1"/>
    <row r="57" s="1424" customFormat="1"/>
    <row r="58" s="1424" customFormat="1"/>
    <row r="59" s="1424" customFormat="1"/>
    <row r="60" s="1424" customFormat="1"/>
    <row r="61" s="1424" customFormat="1"/>
    <row r="62" s="1424" customFormat="1"/>
    <row r="63" s="1424" customFormat="1"/>
    <row r="64" s="1424" customFormat="1"/>
    <row r="65" s="1424" customFormat="1"/>
    <row r="66" s="1424" customFormat="1"/>
    <row r="67" s="1424" customFormat="1"/>
    <row r="68" s="1424" customFormat="1"/>
    <row r="69" s="1424" customFormat="1"/>
    <row r="70" s="1424" customFormat="1"/>
    <row r="71" s="1424" customFormat="1"/>
    <row r="72" s="1424" customFormat="1"/>
    <row r="73" s="1424" customFormat="1"/>
    <row r="74" s="1424" customFormat="1"/>
    <row r="75" s="1424" customFormat="1"/>
    <row r="76" s="1424" customFormat="1"/>
    <row r="77" s="1424" customFormat="1"/>
    <row r="78" s="1424" customFormat="1"/>
    <row r="79" s="1424" customFormat="1"/>
    <row r="80" s="1424" customFormat="1"/>
    <row r="81" s="1424" customFormat="1"/>
    <row r="82" s="1424" customFormat="1"/>
    <row r="83" s="1424" customFormat="1"/>
    <row r="84" s="1424" customFormat="1"/>
    <row r="85" s="1424" customFormat="1"/>
    <row r="86" s="1424" customFormat="1"/>
    <row r="87" s="1424" customFormat="1"/>
    <row r="88" s="1424" customFormat="1"/>
    <row r="89" s="1424" customFormat="1"/>
    <row r="90" s="1424" customFormat="1"/>
    <row r="91" s="1424" customFormat="1"/>
    <row r="92" s="1424" customFormat="1"/>
    <row r="93" s="1424" customFormat="1"/>
    <row r="94" s="1424" customFormat="1"/>
    <row r="95" s="1424" customFormat="1"/>
    <row r="96" s="1424" customFormat="1"/>
    <row r="97" s="1424" customFormat="1"/>
    <row r="98" s="1424" customFormat="1"/>
    <row r="99" s="1424" customFormat="1"/>
    <row r="100" s="1424" customFormat="1"/>
    <row r="101" s="1424" customFormat="1"/>
    <row r="102" s="1424" customFormat="1"/>
    <row r="103" s="1424" customFormat="1"/>
    <row r="104" s="1424" customFormat="1"/>
    <row r="105" s="1424" customFormat="1"/>
    <row r="106" s="1424" customFormat="1"/>
    <row r="107" s="1424" customFormat="1"/>
    <row r="108" s="1424" customFormat="1"/>
    <row r="109" s="1424" customFormat="1"/>
    <row r="110" s="1424" customFormat="1"/>
    <row r="111" s="1424" customFormat="1"/>
    <row r="112" s="1424" customFormat="1"/>
    <row r="113" s="1424" customFormat="1"/>
    <row r="114" s="1424" customFormat="1"/>
    <row r="115" s="1424" customFormat="1"/>
    <row r="116" s="1424" customFormat="1"/>
    <row r="117" s="1424" customFormat="1"/>
    <row r="118" s="1424" customFormat="1"/>
    <row r="119" s="1424" customFormat="1"/>
    <row r="120" s="1424" customFormat="1"/>
    <row r="121" s="1424" customFormat="1"/>
    <row r="122" s="1424" customFormat="1"/>
    <row r="123" s="1424" customFormat="1"/>
    <row r="124" s="1424" customFormat="1"/>
    <row r="125" s="1424" customFormat="1"/>
    <row r="126" s="1424" customFormat="1"/>
    <row r="127" s="1424" customFormat="1"/>
    <row r="128" s="1424" customFormat="1"/>
    <row r="129" s="1424" customFormat="1"/>
    <row r="130" s="1424" customFormat="1"/>
    <row r="131" s="1424" customFormat="1"/>
    <row r="132" s="1424" customFormat="1"/>
    <row r="133" s="1424" customFormat="1"/>
    <row r="134" s="1424" customFormat="1"/>
    <row r="135" s="1424" customFormat="1"/>
    <row r="136" s="1424" customFormat="1"/>
    <row r="137" s="1424" customFormat="1"/>
    <row r="138" s="1424" customFormat="1"/>
    <row r="139" s="1424" customFormat="1"/>
    <row r="140" s="1424" customFormat="1"/>
    <row r="141" s="1424" customFormat="1"/>
    <row r="142" s="1424" customFormat="1"/>
    <row r="143" s="1424" customFormat="1"/>
    <row r="144" s="1424" customFormat="1"/>
    <row r="145" s="1424" customFormat="1"/>
    <row r="146" s="1424" customFormat="1"/>
    <row r="147" s="1424" customFormat="1"/>
    <row r="148" s="1424" customFormat="1"/>
    <row r="149" s="1424" customFormat="1"/>
    <row r="150" s="1424" customFormat="1"/>
    <row r="151" s="1424" customFormat="1"/>
    <row r="152" s="1424" customFormat="1"/>
    <row r="153" s="1424" customFormat="1"/>
    <row r="154" s="1424" customFormat="1"/>
    <row r="155" s="1424" customFormat="1"/>
    <row r="156" s="1424" customFormat="1"/>
    <row r="157" s="1424" customFormat="1"/>
    <row r="158" s="1424" customFormat="1"/>
    <row r="159" s="1424" customFormat="1"/>
    <row r="160" s="1424" customFormat="1"/>
    <row r="161" s="1424" customFormat="1"/>
    <row r="162" s="1424" customFormat="1"/>
    <row r="163" s="1424" customFormat="1"/>
    <row r="164" s="1424" customFormat="1"/>
    <row r="165" s="1424" customFormat="1"/>
    <row r="166" s="1424" customFormat="1"/>
    <row r="167" s="1424" customFormat="1"/>
    <row r="168" s="1424" customFormat="1"/>
    <row r="169" s="1424" customFormat="1"/>
    <row r="170" s="1424" customFormat="1"/>
    <row r="171" s="1424" customFormat="1"/>
    <row r="172" s="1424" customFormat="1"/>
    <row r="173" s="1424" customFormat="1"/>
    <row r="174" s="1424" customFormat="1"/>
    <row r="175" s="1424" customFormat="1"/>
    <row r="176" s="1424" customFormat="1"/>
    <row r="177" s="1424" customFormat="1"/>
    <row r="178" s="1424" customFormat="1"/>
    <row r="179" s="1424" customFormat="1"/>
    <row r="180" s="1424" customFormat="1"/>
    <row r="181" s="1424" customFormat="1"/>
    <row r="182" s="1424" customFormat="1"/>
    <row r="183" s="1424" customFormat="1"/>
    <row r="184" s="1424" customFormat="1"/>
    <row r="185" s="1424" customFormat="1"/>
    <row r="186" s="1424" customFormat="1"/>
    <row r="187" s="1424" customFormat="1"/>
    <row r="188" s="1424" customFormat="1"/>
    <row r="189" s="1424" customFormat="1"/>
    <row r="190" s="1424" customFormat="1"/>
    <row r="191" s="1424" customFormat="1"/>
    <row r="192" s="1424" customFormat="1"/>
    <row r="193" s="1424" customFormat="1"/>
    <row r="194" s="1424" customFormat="1"/>
    <row r="195" s="1424" customFormat="1"/>
    <row r="196" s="1424" customFormat="1"/>
    <row r="197" s="1424" customFormat="1"/>
    <row r="198" s="1424" customFormat="1"/>
    <row r="199" s="1424" customFormat="1"/>
    <row r="200" s="1424" customFormat="1"/>
    <row r="201" s="1424" customFormat="1"/>
    <row r="202" s="1424" customFormat="1"/>
    <row r="203" s="1424" customFormat="1"/>
    <row r="204" s="1424" customFormat="1"/>
    <row r="205" s="1424" customFormat="1"/>
    <row r="206" s="1424" customFormat="1"/>
    <row r="207" s="1424" customFormat="1"/>
    <row r="208" s="1424" customFormat="1"/>
    <row r="209" s="1424" customFormat="1"/>
    <row r="210" s="1424" customFormat="1"/>
    <row r="211" s="1424" customFormat="1"/>
    <row r="212" s="1424" customFormat="1"/>
    <row r="213" s="1424" customFormat="1"/>
    <row r="214" s="1424" customFormat="1"/>
    <row r="215" s="1424" customFormat="1"/>
    <row r="216" s="1424" customFormat="1"/>
    <row r="217" s="1424" customFormat="1"/>
    <row r="218" s="1424" customFormat="1"/>
    <row r="219" s="1424" customFormat="1"/>
    <row r="220" s="1424" customFormat="1"/>
    <row r="221" s="1424" customFormat="1"/>
    <row r="222" s="1424" customFormat="1"/>
    <row r="223" s="1424" customFormat="1"/>
    <row r="224" s="1424" customFormat="1"/>
    <row r="225" s="1424" customFormat="1"/>
    <row r="226" s="1424" customFormat="1"/>
    <row r="227" s="1424" customFormat="1"/>
    <row r="228" s="1424" customFormat="1"/>
    <row r="229" s="1424" customFormat="1"/>
    <row r="230" s="1424" customFormat="1"/>
    <row r="231" s="1424" customFormat="1"/>
    <row r="232" s="1424" customFormat="1"/>
    <row r="233" s="1424" customFormat="1"/>
    <row r="234" s="1424" customFormat="1"/>
    <row r="235" s="1424" customFormat="1"/>
    <row r="236" s="1424" customFormat="1"/>
    <row r="237" s="1424" customFormat="1"/>
    <row r="238" s="1424" customFormat="1"/>
    <row r="239" s="1424" customFormat="1"/>
    <row r="240" s="1424" customFormat="1"/>
    <row r="241" s="1424" customFormat="1"/>
    <row r="242" s="1424" customFormat="1"/>
    <row r="243" s="1424" customFormat="1"/>
    <row r="244" s="1424" customFormat="1"/>
    <row r="245" s="1424" customFormat="1"/>
    <row r="246" s="1424" customFormat="1"/>
    <row r="247" s="1424" customFormat="1"/>
    <row r="248" s="1424" customFormat="1"/>
    <row r="249" s="1424" customFormat="1"/>
    <row r="250" s="1424" customFormat="1"/>
    <row r="251" s="1424" customFormat="1"/>
    <row r="252" s="1424" customFormat="1"/>
    <row r="253" s="1424" customFormat="1"/>
    <row r="254" s="1424" customFormat="1"/>
    <row r="255" s="1424" customFormat="1"/>
    <row r="256" s="1424" customFormat="1"/>
    <row r="257" s="1424" customFormat="1"/>
    <row r="258" s="1424" customFormat="1"/>
    <row r="259" s="1424" customFormat="1"/>
    <row r="260" s="1424" customFormat="1"/>
    <row r="261" s="1424" customFormat="1"/>
    <row r="262" s="1424" customFormat="1"/>
    <row r="263" s="1424" customFormat="1"/>
    <row r="264" s="1424" customFormat="1"/>
    <row r="265" s="1424" customFormat="1"/>
    <row r="266" s="1424" customFormat="1"/>
    <row r="267" s="1424" customFormat="1"/>
    <row r="268" s="1424" customFormat="1"/>
    <row r="269" s="1424" customFormat="1"/>
    <row r="270" s="1424" customFormat="1"/>
    <row r="271" s="1424" customFormat="1"/>
    <row r="272" s="1424" customFormat="1"/>
    <row r="273" s="1424" customFormat="1"/>
    <row r="274" s="1424" customFormat="1"/>
    <row r="275" s="1424" customFormat="1"/>
    <row r="276" s="1424" customFormat="1"/>
    <row r="277" s="1424" customFormat="1"/>
    <row r="278" s="1424" customFormat="1"/>
    <row r="279" s="1424" customFormat="1"/>
    <row r="280" s="1424" customFormat="1"/>
    <row r="281" s="1424" customFormat="1"/>
    <row r="282" s="1424" customFormat="1"/>
    <row r="283" s="1424" customFormat="1"/>
    <row r="284" s="1424" customFormat="1"/>
    <row r="285" s="1424" customFormat="1"/>
    <row r="286" s="1424" customFormat="1"/>
    <row r="287" s="1424" customFormat="1"/>
    <row r="288" s="1424" customFormat="1"/>
    <row r="289" s="1424" customFormat="1"/>
    <row r="290" s="1424" customFormat="1"/>
    <row r="291" s="1424" customFormat="1"/>
    <row r="292" s="1424" customFormat="1"/>
    <row r="293" s="1424" customFormat="1"/>
    <row r="294" s="1424" customFormat="1"/>
    <row r="295" s="1424" customFormat="1"/>
    <row r="296" s="1424" customFormat="1"/>
    <row r="297" s="1424" customFormat="1"/>
    <row r="298" s="1424" customFormat="1"/>
    <row r="299" s="1424" customFormat="1"/>
    <row r="300" s="1424" customFormat="1"/>
    <row r="301" s="1424" customFormat="1"/>
    <row r="302" s="1424" customFormat="1"/>
    <row r="303" s="1424" customFormat="1"/>
    <row r="304" s="1424" customFormat="1"/>
    <row r="305" s="1424" customFormat="1"/>
    <row r="306" s="1424" customFormat="1"/>
    <row r="307" s="1424" customFormat="1"/>
    <row r="308" s="1424" customFormat="1"/>
    <row r="309" s="1424" customFormat="1"/>
    <row r="310" s="1424" customFormat="1"/>
    <row r="311" s="1424" customFormat="1"/>
    <row r="312" s="1424" customFormat="1"/>
    <row r="313" s="1424" customFormat="1"/>
    <row r="314" s="1424" customFormat="1"/>
    <row r="315" s="1424" customFormat="1"/>
    <row r="316" s="1424" customFormat="1"/>
    <row r="317" s="1424" customFormat="1"/>
    <row r="318" s="1424" customFormat="1"/>
    <row r="319" s="1424" customFormat="1"/>
    <row r="320" s="1424" customFormat="1"/>
    <row r="321" s="1424" customFormat="1"/>
    <row r="322" s="1424" customFormat="1"/>
    <row r="323" s="1424" customFormat="1"/>
    <row r="324" s="1424" customFormat="1"/>
    <row r="325" s="1424" customFormat="1"/>
    <row r="326" s="1424" customFormat="1"/>
    <row r="327" s="1424" customFormat="1"/>
    <row r="328" s="1424" customFormat="1"/>
    <row r="329" s="1424" customFormat="1"/>
    <row r="330" s="1424" customFormat="1"/>
    <row r="331" s="1424" customFormat="1"/>
    <row r="332" s="1424" customFormat="1"/>
    <row r="333" s="1424" customFormat="1"/>
    <row r="334" s="1424" customFormat="1"/>
    <row r="335" s="1424" customFormat="1"/>
    <row r="336" s="1424" customFormat="1"/>
    <row r="337" s="1424" customFormat="1"/>
    <row r="338" s="1424" customFormat="1"/>
    <row r="339" s="1424" customFormat="1"/>
    <row r="340" s="1424" customFormat="1"/>
    <row r="341" s="1424" customFormat="1"/>
    <row r="342" s="1424" customFormat="1"/>
    <row r="343" s="1424" customFormat="1"/>
    <row r="344" s="1424" customFormat="1"/>
    <row r="345" s="1424" customFormat="1"/>
    <row r="346" s="1424" customFormat="1"/>
    <row r="347" s="1424" customFormat="1"/>
    <row r="348" s="1424" customFormat="1"/>
    <row r="349" s="1424" customFormat="1"/>
    <row r="350" s="1424" customFormat="1"/>
    <row r="351" s="1424" customFormat="1"/>
    <row r="352" s="1424" customFormat="1"/>
    <row r="353" s="1424" customFormat="1"/>
    <row r="354" s="1424" customFormat="1"/>
    <row r="355" s="1424" customFormat="1"/>
    <row r="356" s="1424" customFormat="1"/>
    <row r="357" s="1424" customFormat="1"/>
    <row r="358" s="1424" customFormat="1"/>
    <row r="359" s="1424" customFormat="1"/>
    <row r="360" s="1424" customFormat="1"/>
    <row r="361" s="1424" customFormat="1"/>
    <row r="362" s="1424" customFormat="1"/>
    <row r="363" s="1424" customFormat="1"/>
    <row r="364" s="1424" customFormat="1"/>
    <row r="365" s="1424" customFormat="1"/>
    <row r="366" s="1424" customFormat="1"/>
    <row r="367" s="1424" customFormat="1"/>
    <row r="368" s="1424" customFormat="1"/>
    <row r="369" s="1424" customFormat="1"/>
    <row r="370" s="1424" customFormat="1"/>
    <row r="371" s="1424" customFormat="1"/>
    <row r="372" s="1424" customFormat="1"/>
    <row r="373" s="1424" customFormat="1"/>
    <row r="374" s="1424" customFormat="1"/>
    <row r="375" s="1424" customFormat="1"/>
    <row r="376" s="1424" customFormat="1"/>
    <row r="377" s="1424" customFormat="1"/>
    <row r="378" s="1424" customFormat="1"/>
    <row r="379" s="1424" customFormat="1"/>
    <row r="380" s="1424" customFormat="1"/>
    <row r="381" s="1424" customFormat="1"/>
    <row r="382" s="1424" customFormat="1"/>
    <row r="383" s="1424" customFormat="1"/>
    <row r="384" s="1424" customFormat="1"/>
    <row r="385" s="1424" customFormat="1"/>
    <row r="386" s="1424" customFormat="1"/>
    <row r="387" s="1424" customFormat="1"/>
    <row r="388" s="1424" customFormat="1"/>
    <row r="389" s="1424" customFormat="1"/>
    <row r="390" s="1424" customFormat="1"/>
    <row r="391" s="1424" customFormat="1"/>
    <row r="392" s="1424" customFormat="1"/>
    <row r="393" s="1424" customFormat="1"/>
    <row r="394" s="1424" customFormat="1"/>
    <row r="395" s="1424" customFormat="1"/>
    <row r="396" s="1424" customFormat="1"/>
    <row r="397" s="1424" customFormat="1"/>
    <row r="398" s="1424" customFormat="1"/>
    <row r="399" s="1424" customFormat="1"/>
    <row r="400" s="1424" customFormat="1"/>
    <row r="401" s="1424" customFormat="1"/>
    <row r="402" s="1424" customFormat="1"/>
    <row r="403" s="1424" customFormat="1"/>
    <row r="404" s="1424" customFormat="1"/>
    <row r="405" s="1424" customFormat="1"/>
    <row r="406" s="1424" customFormat="1"/>
    <row r="407" s="1424" customFormat="1"/>
    <row r="408" s="1424" customFormat="1"/>
    <row r="409" s="1424" customFormat="1"/>
    <row r="410" s="1424" customFormat="1"/>
    <row r="411" s="1424" customFormat="1"/>
    <row r="412" s="1424" customFormat="1"/>
    <row r="413" s="1424" customFormat="1"/>
    <row r="414" s="1424" customFormat="1"/>
    <row r="415" s="1424" customFormat="1"/>
    <row r="416" s="1424" customFormat="1"/>
    <row r="417" s="1424" customFormat="1"/>
    <row r="418" s="1424" customFormat="1"/>
    <row r="419" s="1424" customFormat="1"/>
    <row r="420" s="1424" customFormat="1"/>
    <row r="421" s="1424" customFormat="1"/>
    <row r="422" s="1424" customFormat="1"/>
    <row r="423" s="1424" customFormat="1"/>
    <row r="424" s="1424" customFormat="1"/>
    <row r="425" s="1424" customFormat="1"/>
    <row r="426" s="1424" customFormat="1"/>
    <row r="427" s="1424" customFormat="1"/>
    <row r="428" s="1424" customFormat="1"/>
    <row r="429" s="1424" customFormat="1"/>
    <row r="430" s="1424" customFormat="1"/>
    <row r="431" s="1424" customFormat="1"/>
    <row r="432" s="1424" customFormat="1"/>
    <row r="433" s="1424" customFormat="1"/>
    <row r="434" s="1424" customFormat="1"/>
    <row r="435" s="1424" customFormat="1"/>
    <row r="436" s="1424" customFormat="1"/>
    <row r="437" s="1424" customFormat="1"/>
    <row r="438" s="1424" customFormat="1"/>
    <row r="439" s="1424" customFormat="1"/>
    <row r="440" s="1424" customFormat="1"/>
    <row r="441" s="1424" customFormat="1"/>
    <row r="442" s="1424" customFormat="1"/>
    <row r="443" s="1424" customFormat="1"/>
    <row r="444" s="1424" customFormat="1"/>
    <row r="445" s="1424" customFormat="1"/>
    <row r="446" s="1424" customFormat="1"/>
    <row r="447" s="1424" customFormat="1"/>
    <row r="448" s="1424" customFormat="1"/>
    <row r="449" s="1424" customFormat="1"/>
    <row r="450" s="1424" customFormat="1"/>
    <row r="451" s="1424" customFormat="1"/>
    <row r="452" s="1424" customFormat="1"/>
    <row r="453" s="1424" customFormat="1"/>
    <row r="454" s="1424" customFormat="1"/>
    <row r="455" s="1424" customFormat="1"/>
    <row r="456" s="1424" customFormat="1"/>
    <row r="457" s="1424" customFormat="1"/>
    <row r="458" s="1424" customFormat="1"/>
    <row r="459" s="1424" customFormat="1"/>
    <row r="460" s="1424" customFormat="1"/>
    <row r="461" s="1424" customFormat="1"/>
    <row r="462" s="1424" customFormat="1"/>
    <row r="463" s="1424" customFormat="1"/>
    <row r="464" s="1424" customFormat="1"/>
    <row r="465" s="1424" customFormat="1"/>
    <row r="466" s="1424" customFormat="1"/>
    <row r="467" s="1424" customFormat="1"/>
    <row r="468" s="1424" customFormat="1"/>
    <row r="469" s="1424" customFormat="1"/>
    <row r="470" s="1424" customFormat="1"/>
    <row r="471" s="1424" customFormat="1"/>
    <row r="472" s="1424" customFormat="1"/>
    <row r="473" s="1424" customFormat="1"/>
    <row r="474" s="1424" customFormat="1"/>
    <row r="475" s="1424" customFormat="1"/>
    <row r="476" s="1424" customFormat="1"/>
    <row r="477" s="1424" customFormat="1"/>
    <row r="478" s="1424" customFormat="1"/>
    <row r="479" s="1424" customFormat="1"/>
    <row r="480" s="1424" customFormat="1"/>
    <row r="481" s="1424" customFormat="1"/>
    <row r="482" s="1424" customFormat="1"/>
    <row r="483" s="1424" customFormat="1"/>
    <row r="484" s="1424" customFormat="1"/>
    <row r="485" s="1424" customFormat="1"/>
    <row r="486" s="1424" customFormat="1"/>
    <row r="487" s="1424" customFormat="1"/>
    <row r="488" s="1424" customFormat="1"/>
    <row r="489" s="1424" customFormat="1"/>
    <row r="490" s="1424" customFormat="1"/>
    <row r="491" s="1424" customFormat="1"/>
    <row r="492" s="1424" customFormat="1"/>
    <row r="493" s="1424" customFormat="1"/>
    <row r="494" s="1424" customFormat="1"/>
    <row r="495" s="1424" customFormat="1"/>
    <row r="496" s="1424" customFormat="1"/>
    <row r="497" s="1424" customFormat="1"/>
    <row r="498" s="1424" customFormat="1"/>
    <row r="499" s="1424" customFormat="1"/>
    <row r="500" s="1424" customFormat="1"/>
    <row r="501" s="1424" customFormat="1"/>
    <row r="502" s="1424" customFormat="1"/>
    <row r="503" s="1424" customFormat="1"/>
    <row r="504" s="1424" customFormat="1"/>
    <row r="505" s="1424" customFormat="1"/>
    <row r="506" s="1424" customFormat="1"/>
    <row r="507" s="1424" customFormat="1"/>
    <row r="508" s="1424" customFormat="1"/>
    <row r="509" s="1424" customFormat="1"/>
    <row r="510" s="1424" customFormat="1"/>
    <row r="511" s="1424" customFormat="1"/>
    <row r="512" s="1424" customFormat="1"/>
    <row r="513" s="1424" customFormat="1"/>
    <row r="514" s="1424" customFormat="1"/>
    <row r="515" s="1424" customFormat="1"/>
    <row r="516" s="1424" customFormat="1"/>
    <row r="517" s="1424" customFormat="1"/>
    <row r="518" s="1424" customFormat="1"/>
    <row r="519" s="1424" customFormat="1"/>
    <row r="520" s="1424" customFormat="1"/>
    <row r="521" s="1424" customFormat="1"/>
    <row r="522" s="1424" customFormat="1"/>
    <row r="523" s="1424" customFormat="1"/>
    <row r="524" s="1424" customFormat="1"/>
    <row r="525" s="1424" customFormat="1"/>
    <row r="526" s="1424" customFormat="1"/>
    <row r="527" s="1424" customFormat="1"/>
    <row r="528" s="1424" customFormat="1"/>
    <row r="529" s="1424" customFormat="1"/>
    <row r="530" s="1424" customFormat="1"/>
    <row r="531" s="1424" customFormat="1"/>
    <row r="532" s="1424" customFormat="1"/>
    <row r="533" s="1424" customFormat="1"/>
    <row r="534" s="1424" customFormat="1"/>
    <row r="535" s="1424" customFormat="1"/>
    <row r="536" s="1424" customFormat="1"/>
    <row r="537" s="1424" customFormat="1"/>
    <row r="538" s="1424" customFormat="1"/>
    <row r="539" s="1424" customFormat="1"/>
    <row r="540" s="1424" customFormat="1"/>
    <row r="541" s="1424" customFormat="1"/>
    <row r="542" s="1424" customFormat="1"/>
    <row r="543" s="1424" customFormat="1"/>
    <row r="544" s="1424" customFormat="1"/>
    <row r="545" s="1424" customFormat="1"/>
    <row r="546" s="1424" customFormat="1"/>
    <row r="547" s="1424" customFormat="1"/>
    <row r="548" s="1424" customFormat="1"/>
    <row r="549" s="1424" customFormat="1"/>
    <row r="550" s="1424" customFormat="1"/>
    <row r="551" s="1424" customFormat="1"/>
    <row r="552" s="1424" customFormat="1"/>
    <row r="553" s="1424" customFormat="1"/>
    <row r="554" s="1424" customFormat="1"/>
    <row r="555" s="1424" customFormat="1"/>
    <row r="556" s="1424" customFormat="1"/>
    <row r="557" s="1424" customFormat="1"/>
    <row r="558" s="1424" customFormat="1"/>
    <row r="559" s="1424" customFormat="1"/>
    <row r="560" s="1424" customFormat="1"/>
    <row r="561" s="1424" customFormat="1"/>
    <row r="562" s="1424" customFormat="1"/>
    <row r="563" s="1424" customFormat="1"/>
    <row r="564" s="1424" customFormat="1"/>
    <row r="565" s="1424" customFormat="1"/>
    <row r="566" s="1424" customFormat="1"/>
    <row r="567" s="1424" customFormat="1"/>
    <row r="568" s="1424" customFormat="1"/>
    <row r="569" s="1424" customFormat="1"/>
    <row r="570" s="1424" customFormat="1"/>
    <row r="571" s="1424" customFormat="1"/>
    <row r="572" s="1424" customFormat="1"/>
    <row r="573" s="1424" customFormat="1"/>
    <row r="574" s="1424" customFormat="1"/>
    <row r="575" s="1424" customFormat="1"/>
    <row r="576" s="1424" customFormat="1"/>
    <row r="577" s="1424" customFormat="1"/>
    <row r="578" s="1424" customFormat="1"/>
    <row r="579" s="1424" customFormat="1"/>
    <row r="580" s="1424" customFormat="1"/>
    <row r="581" s="1424" customFormat="1"/>
    <row r="582" s="1424" customFormat="1"/>
    <row r="583" s="1424" customFormat="1"/>
    <row r="584" s="1424" customFormat="1"/>
    <row r="585" s="1424" customFormat="1"/>
    <row r="586" s="1424" customFormat="1"/>
    <row r="587" s="1424" customFormat="1"/>
    <row r="588" s="1424" customFormat="1"/>
    <row r="589" s="1424" customFormat="1"/>
    <row r="590" s="1424" customFormat="1"/>
    <row r="591" s="1424" customFormat="1"/>
    <row r="592" s="1424" customFormat="1"/>
    <row r="593" s="1424" customFormat="1"/>
    <row r="594" s="1424" customFormat="1"/>
    <row r="595" s="1424" customFormat="1"/>
    <row r="596" s="1424" customFormat="1"/>
    <row r="597" s="1424" customFormat="1"/>
    <row r="598" s="1424" customFormat="1"/>
    <row r="599" s="1424" customFormat="1"/>
    <row r="600" s="1424" customFormat="1"/>
    <row r="601" s="1424" customFormat="1"/>
    <row r="602" s="1424" customFormat="1"/>
    <row r="603" s="1424" customFormat="1"/>
    <row r="604" s="1424" customFormat="1"/>
    <row r="605" s="1424" customFormat="1"/>
    <row r="606" s="1424" customFormat="1"/>
    <row r="607" s="1424" customFormat="1"/>
    <row r="608" s="1424" customFormat="1"/>
    <row r="609" s="1424" customFormat="1"/>
    <row r="610" s="1424" customFormat="1"/>
    <row r="611" s="1424" customFormat="1"/>
    <row r="612" s="1424" customFormat="1"/>
    <row r="613" s="1424" customFormat="1"/>
    <row r="614" s="1424" customFormat="1"/>
    <row r="615" s="1424" customFormat="1"/>
    <row r="616" s="1424" customFormat="1"/>
    <row r="617" s="1424" customFormat="1"/>
    <row r="618" s="1424" customFormat="1"/>
    <row r="619" s="1424" customFormat="1"/>
    <row r="620" s="1424" customFormat="1"/>
    <row r="621" s="1424" customFormat="1"/>
    <row r="622" s="1424" customFormat="1"/>
    <row r="623" s="1424" customFormat="1"/>
    <row r="624" s="1424" customFormat="1"/>
    <row r="625" s="1424" customFormat="1"/>
    <row r="626" s="1424" customFormat="1"/>
    <row r="627" s="1424" customFormat="1"/>
    <row r="628" s="1424" customFormat="1"/>
    <row r="629" s="1424" customFormat="1"/>
    <row r="630" s="1424" customFormat="1"/>
    <row r="631" s="1424" customFormat="1"/>
    <row r="632" s="1424" customFormat="1"/>
    <row r="633" s="1424" customFormat="1"/>
    <row r="634" s="1424" customFormat="1"/>
    <row r="635" s="1424" customFormat="1"/>
    <row r="636" s="1424" customFormat="1"/>
    <row r="637" s="1424" customFormat="1"/>
    <row r="638" s="1424" customFormat="1"/>
    <row r="639" s="1424" customFormat="1"/>
    <row r="640" s="1424" customFormat="1"/>
    <row r="641" s="1424" customFormat="1"/>
    <row r="642" s="1424" customFormat="1"/>
    <row r="643" s="1424" customFormat="1"/>
    <row r="644" s="1424" customFormat="1"/>
    <row r="645" s="1424" customFormat="1"/>
    <row r="646" s="1424" customFormat="1"/>
    <row r="647" s="1424" customFormat="1"/>
    <row r="648" s="1424" customFormat="1"/>
    <row r="649" s="1424" customFormat="1"/>
    <row r="650" s="1424" customFormat="1"/>
    <row r="651" s="1424" customFormat="1"/>
    <row r="652" s="1424" customFormat="1"/>
    <row r="653" s="1424" customFormat="1"/>
    <row r="654" s="1424" customFormat="1"/>
    <row r="655" s="1424" customFormat="1"/>
    <row r="656" s="1424" customFormat="1"/>
    <row r="657" s="1424" customFormat="1"/>
    <row r="658" s="1424" customFormat="1"/>
    <row r="659" s="1424" customFormat="1"/>
    <row r="660" s="1424" customFormat="1"/>
    <row r="661" s="1424" customFormat="1"/>
    <row r="662" s="1424" customFormat="1"/>
    <row r="663" s="1424" customFormat="1"/>
    <row r="664" s="1424" customFormat="1"/>
    <row r="665" s="1424" customFormat="1"/>
    <row r="666" s="1424" customFormat="1"/>
    <row r="667" s="1424" customFormat="1"/>
    <row r="668" s="1424" customFormat="1"/>
    <row r="669" s="1424" customFormat="1"/>
    <row r="670" s="1424" customFormat="1"/>
    <row r="671" s="1424" customFormat="1"/>
    <row r="672" s="1424" customFormat="1"/>
    <row r="673" s="1424" customFormat="1"/>
    <row r="674" s="1424" customFormat="1"/>
    <row r="675" s="1424" customFormat="1"/>
    <row r="676" s="1424" customFormat="1"/>
    <row r="677" s="1424" customFormat="1"/>
    <row r="678" s="1424" customFormat="1"/>
    <row r="679" s="1424" customFormat="1"/>
    <row r="680" s="1424" customFormat="1"/>
    <row r="681" s="1424" customFormat="1"/>
    <row r="682" s="1424" customFormat="1"/>
    <row r="683" s="1424" customFormat="1"/>
    <row r="684" s="1424" customFormat="1"/>
    <row r="685" s="1424" customFormat="1"/>
    <row r="686" s="1424" customFormat="1"/>
    <row r="687" s="1424" customFormat="1"/>
    <row r="688" s="1424" customFormat="1"/>
    <row r="689" s="1424" customFormat="1"/>
    <row r="690" s="1424" customFormat="1"/>
    <row r="691" s="1424" customFormat="1"/>
    <row r="692" s="1424" customFormat="1"/>
    <row r="693" s="1424" customFormat="1"/>
    <row r="694" s="1424" customFormat="1"/>
    <row r="695" s="1424" customFormat="1"/>
    <row r="696" s="1424" customFormat="1"/>
    <row r="697" s="1424" customFormat="1"/>
    <row r="698" s="1424" customFormat="1"/>
    <row r="699" s="1424" customFormat="1"/>
    <row r="700" s="1424" customFormat="1"/>
    <row r="701" s="1424" customFormat="1"/>
    <row r="702" s="1424" customFormat="1"/>
    <row r="703" s="1424" customFormat="1"/>
    <row r="704" s="1424" customFormat="1"/>
    <row r="705" s="1424" customFormat="1"/>
    <row r="706" s="1424" customFormat="1"/>
    <row r="707" s="1424" customFormat="1"/>
    <row r="708" s="1424" customFormat="1"/>
    <row r="709" s="1424" customFormat="1"/>
    <row r="710" s="1424" customFormat="1"/>
    <row r="711" s="1424" customFormat="1"/>
    <row r="712" s="1424" customFormat="1"/>
    <row r="713" s="1424" customFormat="1"/>
    <row r="714" s="1424" customFormat="1"/>
    <row r="715" s="1424" customFormat="1"/>
    <row r="716" s="1424" customFormat="1"/>
    <row r="717" s="1424" customFormat="1"/>
    <row r="718" s="1424" customFormat="1"/>
    <row r="719" s="1424" customFormat="1"/>
    <row r="720" s="1424" customFormat="1"/>
    <row r="721" s="1424" customFormat="1"/>
    <row r="722" s="1424" customFormat="1"/>
    <row r="723" s="1424" customFormat="1"/>
    <row r="724" s="1424" customFormat="1"/>
    <row r="725" s="1424" customFormat="1"/>
    <row r="726" s="1424" customFormat="1"/>
    <row r="727" s="1424" customFormat="1"/>
    <row r="728" s="1424" customFormat="1"/>
    <row r="729" s="1424" customFormat="1"/>
    <row r="730" s="1424" customFormat="1"/>
    <row r="731" s="1424" customFormat="1"/>
    <row r="732" s="1424" customFormat="1"/>
    <row r="733" s="1424" customFormat="1"/>
    <row r="734" s="1424" customFormat="1"/>
    <row r="735" s="1424" customFormat="1"/>
    <row r="736" s="1424" customFormat="1"/>
    <row r="737" s="1424" customFormat="1"/>
    <row r="738" s="1424" customFormat="1"/>
    <row r="739" s="1424" customFormat="1"/>
    <row r="740" s="1424" customFormat="1"/>
    <row r="741" s="1424" customFormat="1"/>
    <row r="742" s="1424" customFormat="1"/>
    <row r="743" s="1424" customFormat="1"/>
    <row r="744" s="1424" customFormat="1"/>
    <row r="745" s="1424" customFormat="1"/>
    <row r="746" s="1424" customFormat="1"/>
    <row r="747" s="1424" customFormat="1"/>
    <row r="748" s="1424" customFormat="1"/>
    <row r="749" s="1424" customFormat="1"/>
    <row r="750" s="1424" customFormat="1"/>
    <row r="751" s="1424" customFormat="1"/>
    <row r="752" s="1424" customFormat="1"/>
    <row r="753" s="1424" customFormat="1"/>
    <row r="754" s="1424" customFormat="1"/>
    <row r="755" s="1424" customFormat="1"/>
    <row r="756" s="1424" customFormat="1"/>
    <row r="757" s="1424" customFormat="1"/>
    <row r="758" s="1424" customFormat="1"/>
    <row r="759" s="1424" customFormat="1"/>
    <row r="760" s="1424" customFormat="1"/>
    <row r="761" s="1424" customFormat="1"/>
    <row r="762" s="1424" customFormat="1"/>
    <row r="763" s="1424" customFormat="1"/>
    <row r="764" s="1424" customFormat="1"/>
    <row r="765" s="1424" customFormat="1"/>
    <row r="766" s="1424" customFormat="1"/>
    <row r="767" s="1424" customFormat="1"/>
    <row r="768" s="1424" customFormat="1"/>
    <row r="769" s="1424" customFormat="1"/>
    <row r="770" s="1424" customFormat="1"/>
    <row r="771" s="1424" customFormat="1"/>
    <row r="772" s="1424" customFormat="1"/>
    <row r="773" s="1424" customFormat="1"/>
    <row r="774" s="1424" customFormat="1"/>
    <row r="775" s="1424" customFormat="1"/>
    <row r="776" s="1424" customFormat="1"/>
    <row r="777" s="1424" customFormat="1"/>
    <row r="778" s="1424" customFormat="1"/>
    <row r="779" s="1424" customFormat="1"/>
    <row r="780" s="1424" customFormat="1"/>
    <row r="781" s="1424" customFormat="1"/>
    <row r="782" s="1424" customFormat="1"/>
    <row r="783" s="1424" customFormat="1"/>
    <row r="784" s="1424" customFormat="1"/>
    <row r="785" s="1424" customFormat="1"/>
    <row r="786" s="1424" customFormat="1"/>
    <row r="787" s="1424" customFormat="1"/>
    <row r="788" s="1424" customFormat="1"/>
    <row r="789" s="1424" customFormat="1"/>
    <row r="790" s="1424" customFormat="1"/>
    <row r="791" s="1424" customFormat="1"/>
    <row r="792" s="1424" customFormat="1"/>
    <row r="793" s="1424" customFormat="1"/>
    <row r="794" s="1424" customFormat="1"/>
    <row r="795" s="1424" customFormat="1"/>
    <row r="796" s="1424" customFormat="1"/>
    <row r="797" s="1424" customFormat="1"/>
    <row r="798" s="1424" customFormat="1"/>
    <row r="799" s="1424" customFormat="1"/>
    <row r="800" s="1424" customFormat="1"/>
    <row r="801" s="1424" customFormat="1"/>
    <row r="802" s="1424" customFormat="1"/>
    <row r="803" s="1424" customFormat="1"/>
    <row r="804" s="1424" customFormat="1"/>
    <row r="805" s="1424" customFormat="1"/>
    <row r="806" s="1424" customFormat="1"/>
    <row r="807" s="1424" customFormat="1"/>
    <row r="808" s="1424" customFormat="1"/>
    <row r="809" s="1424" customFormat="1"/>
    <row r="810" s="1424" customFormat="1"/>
    <row r="811" s="1424" customFormat="1"/>
    <row r="812" s="1424" customFormat="1"/>
    <row r="813" s="1424" customFormat="1"/>
    <row r="814" s="1424" customFormat="1"/>
    <row r="815" s="1424" customFormat="1"/>
    <row r="816" s="1424" customFormat="1"/>
    <row r="817" s="1424" customFormat="1"/>
    <row r="818" s="1424" customFormat="1"/>
    <row r="819" s="1424" customFormat="1"/>
    <row r="820" s="1424" customFormat="1"/>
    <row r="821" s="1424" customFormat="1"/>
    <row r="822" s="1424" customFormat="1"/>
    <row r="823" s="1424" customFormat="1"/>
    <row r="824" s="1424" customFormat="1"/>
    <row r="825" s="1424" customFormat="1"/>
    <row r="826" s="1424" customFormat="1"/>
    <row r="827" s="1424" customFormat="1"/>
    <row r="828" s="1424" customFormat="1"/>
    <row r="829" s="1424" customFormat="1"/>
    <row r="830" s="1424" customFormat="1"/>
    <row r="831" s="1424" customFormat="1"/>
    <row r="832" s="1424" customFormat="1"/>
    <row r="833" s="1424" customFormat="1"/>
    <row r="834" s="1424" customFormat="1"/>
    <row r="835" s="1424" customFormat="1"/>
    <row r="836" s="1424" customFormat="1"/>
    <row r="837" s="1424" customFormat="1"/>
    <row r="838" s="1424" customFormat="1"/>
    <row r="839" s="1424" customFormat="1"/>
    <row r="840" s="1424" customFormat="1"/>
    <row r="841" s="1424" customFormat="1"/>
    <row r="842" s="1424" customFormat="1"/>
    <row r="843" s="1424" customFormat="1"/>
    <row r="844" s="1424" customFormat="1"/>
    <row r="845" s="1424" customFormat="1"/>
    <row r="846" s="1424" customFormat="1"/>
    <row r="847" s="1424" customFormat="1"/>
    <row r="848" s="1424" customFormat="1"/>
    <row r="849" s="1424" customFormat="1"/>
    <row r="850" s="1424" customFormat="1"/>
    <row r="851" s="1424" customFormat="1"/>
    <row r="852" s="1424" customFormat="1"/>
    <row r="853" s="1424" customFormat="1"/>
    <row r="854" s="1424" customFormat="1"/>
    <row r="855" s="1424" customFormat="1"/>
    <row r="856" s="1424" customFormat="1"/>
    <row r="857" s="1424" customFormat="1"/>
    <row r="858" s="1424" customFormat="1"/>
    <row r="859" s="1424" customFormat="1"/>
    <row r="860" s="1424" customFormat="1"/>
    <row r="861" s="1424" customFormat="1"/>
    <row r="862" s="1424" customFormat="1"/>
    <row r="863" s="1424" customFormat="1"/>
    <row r="864" s="1424" customFormat="1"/>
    <row r="865" s="1424" customFormat="1"/>
    <row r="866" s="1424" customFormat="1"/>
    <row r="867" s="1424" customFormat="1"/>
    <row r="868" s="1424" customFormat="1"/>
    <row r="869" s="1424" customFormat="1"/>
    <row r="870" s="1424" customFormat="1"/>
    <row r="871" s="1424" customFormat="1"/>
    <row r="872" s="1424" customFormat="1"/>
    <row r="873" s="1424" customFormat="1"/>
    <row r="874" s="1424" customFormat="1"/>
    <row r="875" s="1424" customFormat="1"/>
    <row r="876" s="1424" customFormat="1"/>
    <row r="877" s="1424" customFormat="1"/>
    <row r="878" s="1424" customFormat="1"/>
    <row r="879" s="1424" customFormat="1"/>
    <row r="880" s="1424" customFormat="1"/>
    <row r="881" s="1424" customFormat="1"/>
    <row r="882" s="1424" customFormat="1"/>
    <row r="883" s="1424" customFormat="1"/>
    <row r="884" s="1424" customFormat="1"/>
    <row r="885" s="1424" customFormat="1"/>
    <row r="886" s="1424" customFormat="1"/>
    <row r="887" s="1424" customFormat="1"/>
    <row r="888" s="1424" customFormat="1"/>
    <row r="889" s="1424" customFormat="1"/>
    <row r="890" s="1424" customFormat="1"/>
    <row r="891" s="1424" customFormat="1"/>
    <row r="892" s="1424" customFormat="1"/>
    <row r="893" s="1424" customFormat="1"/>
    <row r="894" s="1424" customFormat="1"/>
    <row r="895" s="1424" customFormat="1"/>
    <row r="896" s="1424" customFormat="1"/>
    <row r="897" s="1424" customFormat="1"/>
    <row r="898" s="1424" customFormat="1"/>
    <row r="899" s="1424" customFormat="1"/>
    <row r="900" s="1424" customFormat="1"/>
    <row r="901" s="1424" customFormat="1"/>
    <row r="902" s="1424" customFormat="1"/>
    <row r="903" s="1424" customFormat="1"/>
    <row r="904" s="1424" customFormat="1"/>
    <row r="905" s="1424" customFormat="1"/>
    <row r="906" s="1424" customFormat="1"/>
    <row r="907" s="1424" customFormat="1"/>
    <row r="908" s="1424" customFormat="1"/>
    <row r="909" s="1424" customFormat="1"/>
    <row r="910" s="1424" customFormat="1"/>
    <row r="911" s="1424" customFormat="1"/>
    <row r="912" s="1424" customFormat="1"/>
    <row r="913" s="1424" customFormat="1"/>
    <row r="914" s="1424" customFormat="1"/>
    <row r="915" s="1424" customFormat="1"/>
    <row r="916" s="1424" customFormat="1"/>
    <row r="917" s="1424" customFormat="1"/>
  </sheetData>
  <sheetProtection algorithmName="SHA-512" hashValue="kqi3xfW/s76Aac6xj78JWDr+uVrmAjYAGCszIONBaHZVTUmkEfcBVU9i1bRlxbE2tY+lOD3vEgDOISiZVgkEBg==" saltValue="Bfm5T7VwwvCFRkjsDYvFWg==" spinCount="100000" sheet="1" objects="1" scenarios="1"/>
  <mergeCells count="9">
    <mergeCell ref="D2:G2"/>
    <mergeCell ref="G6:G7"/>
    <mergeCell ref="C8:C14"/>
    <mergeCell ref="C15:C17"/>
    <mergeCell ref="C20:F20"/>
    <mergeCell ref="C6:C7"/>
    <mergeCell ref="D6:D7"/>
    <mergeCell ref="E6:E7"/>
    <mergeCell ref="F6:F7"/>
  </mergeCells>
  <hyperlinks>
    <hyperlink ref="G24" location="Index!A1" display="Return to Index"/>
  </hyperlinks>
  <pageMargins left="0.23622047244094491" right="0.23622047244094491" top="0.74803149606299213" bottom="0.74803149606299213" header="0.31496062992125984" footer="0.31496062992125984"/>
  <pageSetup paperSize="9" orientation="landscape" horizontalDpi="4294967293"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DY826"/>
  <sheetViews>
    <sheetView topLeftCell="A22" workbookViewId="0">
      <selection activeCell="D23" sqref="D23"/>
    </sheetView>
  </sheetViews>
  <sheetFormatPr defaultColWidth="9.28515625" defaultRowHeight="15"/>
  <cols>
    <col min="1" max="1" width="4.5703125" style="1444" customWidth="1"/>
    <col min="2" max="2" width="26.7109375" style="367" customWidth="1"/>
    <col min="3" max="4" width="23.7109375" style="367" customWidth="1"/>
    <col min="5" max="5" width="15.7109375" style="367" customWidth="1"/>
    <col min="6" max="6" width="20.28515625" style="367" customWidth="1"/>
    <col min="7" max="7" width="22.28515625" style="367" customWidth="1"/>
    <col min="8" max="8" width="21.28515625" style="367" customWidth="1"/>
    <col min="9" max="9" width="10.5703125" style="1444" customWidth="1"/>
    <col min="10" max="11" width="10.7109375" style="1444" bestFit="1" customWidth="1"/>
    <col min="12" max="12" width="11.7109375" style="1444" bestFit="1" customWidth="1"/>
    <col min="13" max="13" width="12.5703125" style="1444" customWidth="1"/>
    <col min="14" max="14" width="12.7109375" style="1444" bestFit="1" customWidth="1"/>
    <col min="15" max="15" width="10.28515625" style="1444" bestFit="1" customWidth="1"/>
    <col min="16" max="16" width="9.42578125" style="1444" bestFit="1" customWidth="1"/>
    <col min="17" max="17" width="10.42578125" style="1444" bestFit="1" customWidth="1"/>
    <col min="18" max="129" width="9.28515625" style="1444"/>
    <col min="130" max="16384" width="9.28515625" style="367"/>
  </cols>
  <sheetData>
    <row r="1" spans="1:129" s="1444" customFormat="1">
      <c r="B1" s="1424"/>
      <c r="C1" s="1424"/>
      <c r="D1" s="1424"/>
      <c r="E1" s="1424"/>
      <c r="F1" s="1424"/>
      <c r="G1" s="1424"/>
      <c r="H1" s="1424"/>
      <c r="I1" s="1424"/>
    </row>
    <row r="2" spans="1:129" s="1444" customFormat="1" ht="15.75">
      <c r="A2" s="1347"/>
      <c r="B2" s="1424"/>
      <c r="C2" s="1424"/>
      <c r="D2" s="1424"/>
      <c r="E2" s="1424"/>
      <c r="F2" s="1424"/>
      <c r="G2" s="1424"/>
      <c r="H2" s="1424"/>
      <c r="I2" s="1424"/>
    </row>
    <row r="3" spans="1:129" ht="17.25">
      <c r="A3" s="1347"/>
      <c r="B3" s="1424"/>
      <c r="C3" s="1940" t="s">
        <v>631</v>
      </c>
      <c r="D3" s="1941"/>
      <c r="E3" s="1941"/>
      <c r="F3" s="1941"/>
      <c r="G3" s="1941"/>
      <c r="H3" s="1942"/>
      <c r="I3" s="1424"/>
    </row>
    <row r="4" spans="1:129" ht="15.75">
      <c r="A4" s="1347"/>
      <c r="B4" s="1424"/>
      <c r="C4" s="896"/>
      <c r="D4" s="897"/>
      <c r="E4" s="897"/>
      <c r="F4" s="897"/>
      <c r="G4" s="897"/>
      <c r="H4" s="898"/>
      <c r="I4" s="1424"/>
    </row>
    <row r="5" spans="1:129" s="1444" customFormat="1" ht="15.75">
      <c r="B5" s="1425" t="s">
        <v>415</v>
      </c>
      <c r="C5" s="1429"/>
      <c r="D5" s="1456"/>
      <c r="E5" s="1430"/>
      <c r="F5" s="1431"/>
      <c r="G5" s="1431"/>
      <c r="H5" s="1430"/>
      <c r="I5" s="1430"/>
      <c r="J5" s="1445"/>
      <c r="K5" s="1445"/>
      <c r="L5" s="1445"/>
      <c r="M5" s="1445"/>
      <c r="N5" s="1445"/>
      <c r="O5" s="1445"/>
      <c r="P5" s="1445"/>
      <c r="Q5" s="1445"/>
    </row>
    <row r="6" spans="1:129" s="1447" customFormat="1" ht="16.5" thickBot="1">
      <c r="B6" s="1450"/>
      <c r="C6" s="1457"/>
      <c r="D6" s="1457"/>
      <c r="E6" s="1457"/>
      <c r="F6" s="1457"/>
      <c r="G6" s="1446"/>
      <c r="H6" s="1446"/>
      <c r="I6" s="1446"/>
      <c r="J6" s="1994"/>
      <c r="K6" s="1994"/>
      <c r="L6" s="1994"/>
      <c r="M6" s="1994"/>
      <c r="N6" s="1994"/>
      <c r="O6" s="1994"/>
      <c r="P6" s="1995"/>
      <c r="Q6" s="1995"/>
    </row>
    <row r="7" spans="1:129" s="368" customFormat="1" ht="30.75" thickBot="1">
      <c r="A7" s="1447"/>
      <c r="B7" s="1996" t="s">
        <v>416</v>
      </c>
      <c r="C7" s="886" t="s">
        <v>417</v>
      </c>
      <c r="D7" s="887" t="s">
        <v>418</v>
      </c>
      <c r="E7" s="888" t="s">
        <v>419</v>
      </c>
      <c r="F7" s="889" t="s">
        <v>420</v>
      </c>
      <c r="G7" s="885" t="s">
        <v>421</v>
      </c>
      <c r="H7" s="890" t="s">
        <v>674</v>
      </c>
      <c r="I7" s="1446"/>
      <c r="J7" s="1446"/>
      <c r="K7" s="1446"/>
      <c r="L7" s="1446"/>
      <c r="M7" s="1446"/>
      <c r="N7" s="1446"/>
      <c r="O7" s="1446"/>
      <c r="P7" s="1995"/>
      <c r="Q7" s="1995"/>
      <c r="R7" s="1447"/>
      <c r="S7" s="1447"/>
      <c r="T7" s="1447"/>
      <c r="U7" s="1447"/>
      <c r="V7" s="1447"/>
      <c r="W7" s="1447"/>
      <c r="X7" s="1447"/>
      <c r="Y7" s="1447"/>
      <c r="Z7" s="1447"/>
      <c r="AA7" s="1447"/>
      <c r="AB7" s="1447"/>
      <c r="AC7" s="1447"/>
      <c r="AD7" s="1447"/>
      <c r="AE7" s="1447"/>
      <c r="AF7" s="1447"/>
      <c r="AG7" s="1447"/>
      <c r="AH7" s="1447"/>
      <c r="AI7" s="1447"/>
      <c r="AJ7" s="1447"/>
      <c r="AK7" s="1447"/>
      <c r="AL7" s="1447"/>
      <c r="AM7" s="1447"/>
      <c r="AN7" s="1447"/>
      <c r="AO7" s="1447"/>
      <c r="AP7" s="1447"/>
      <c r="AQ7" s="1447"/>
      <c r="AR7" s="1447"/>
      <c r="AS7" s="1447"/>
      <c r="AT7" s="1447"/>
      <c r="AU7" s="1447"/>
      <c r="AV7" s="1447"/>
      <c r="AW7" s="1447"/>
      <c r="AX7" s="1447"/>
      <c r="AY7" s="1447"/>
      <c r="AZ7" s="1447"/>
      <c r="BA7" s="1447"/>
      <c r="BB7" s="1447"/>
      <c r="BC7" s="1447"/>
      <c r="BD7" s="1447"/>
      <c r="BE7" s="1447"/>
      <c r="BF7" s="1447"/>
      <c r="BG7" s="1447"/>
      <c r="BH7" s="1447"/>
      <c r="BI7" s="1447"/>
      <c r="BJ7" s="1447"/>
      <c r="BK7" s="1447"/>
      <c r="BL7" s="1447"/>
      <c r="BM7" s="1447"/>
      <c r="BN7" s="1447"/>
      <c r="BO7" s="1447"/>
      <c r="BP7" s="1447"/>
      <c r="BQ7" s="1447"/>
      <c r="BR7" s="1447"/>
      <c r="BS7" s="1447"/>
      <c r="BT7" s="1447"/>
      <c r="BU7" s="1447"/>
      <c r="BV7" s="1447"/>
      <c r="BW7" s="1447"/>
      <c r="BX7" s="1447"/>
      <c r="BY7" s="1447"/>
      <c r="BZ7" s="1447"/>
      <c r="CA7" s="1447"/>
      <c r="CB7" s="1447"/>
      <c r="CC7" s="1447"/>
      <c r="CD7" s="1447"/>
      <c r="CE7" s="1447"/>
      <c r="CF7" s="1447"/>
      <c r="CG7" s="1447"/>
      <c r="CH7" s="1447"/>
      <c r="CI7" s="1447"/>
      <c r="CJ7" s="1447"/>
      <c r="CK7" s="1447"/>
      <c r="CL7" s="1447"/>
      <c r="CM7" s="1447"/>
      <c r="CN7" s="1447"/>
      <c r="CO7" s="1447"/>
      <c r="CP7" s="1447"/>
      <c r="CQ7" s="1447"/>
      <c r="CR7" s="1447"/>
      <c r="CS7" s="1447"/>
      <c r="CT7" s="1447"/>
      <c r="CU7" s="1447"/>
      <c r="CV7" s="1447"/>
      <c r="CW7" s="1447"/>
      <c r="CX7" s="1447"/>
      <c r="CY7" s="1447"/>
      <c r="CZ7" s="1447"/>
      <c r="DA7" s="1447"/>
      <c r="DB7" s="1447"/>
      <c r="DC7" s="1447"/>
      <c r="DD7" s="1447"/>
      <c r="DE7" s="1447"/>
      <c r="DF7" s="1447"/>
      <c r="DG7" s="1447"/>
      <c r="DH7" s="1447"/>
      <c r="DI7" s="1447"/>
      <c r="DJ7" s="1447"/>
      <c r="DK7" s="1447"/>
      <c r="DL7" s="1447"/>
      <c r="DM7" s="1447"/>
      <c r="DN7" s="1447"/>
      <c r="DO7" s="1447"/>
      <c r="DP7" s="1447"/>
      <c r="DQ7" s="1447"/>
      <c r="DR7" s="1447"/>
      <c r="DS7" s="1447"/>
      <c r="DT7" s="1447"/>
      <c r="DU7" s="1447"/>
      <c r="DV7" s="1447"/>
      <c r="DW7" s="1447"/>
      <c r="DX7" s="1447"/>
      <c r="DY7" s="1447"/>
    </row>
    <row r="8" spans="1:129" s="368" customFormat="1" ht="15.75">
      <c r="A8" s="1447"/>
      <c r="B8" s="1997"/>
      <c r="C8" s="891">
        <v>1</v>
      </c>
      <c r="D8" s="891">
        <v>2</v>
      </c>
      <c r="E8" s="891">
        <v>3</v>
      </c>
      <c r="F8" s="891">
        <v>4</v>
      </c>
      <c r="G8" s="891">
        <v>5</v>
      </c>
      <c r="H8" s="892" t="s">
        <v>422</v>
      </c>
      <c r="I8" s="1446"/>
      <c r="J8" s="1446"/>
      <c r="K8" s="1446"/>
      <c r="L8" s="1446"/>
      <c r="M8" s="1446"/>
      <c r="N8" s="1446"/>
      <c r="O8" s="1446"/>
      <c r="P8" s="1448"/>
      <c r="Q8" s="1448"/>
      <c r="R8" s="1447"/>
      <c r="S8" s="1447"/>
      <c r="T8" s="1447"/>
      <c r="U8" s="1447"/>
      <c r="V8" s="1447"/>
      <c r="W8" s="1447"/>
      <c r="X8" s="1447"/>
      <c r="Y8" s="1447"/>
      <c r="Z8" s="1447"/>
      <c r="AA8" s="1447"/>
      <c r="AB8" s="1447"/>
      <c r="AC8" s="1447"/>
      <c r="AD8" s="1447"/>
      <c r="AE8" s="1447"/>
      <c r="AF8" s="1447"/>
      <c r="AG8" s="1447"/>
      <c r="AH8" s="1447"/>
      <c r="AI8" s="1447"/>
      <c r="AJ8" s="1447"/>
      <c r="AK8" s="1447"/>
      <c r="AL8" s="1447"/>
      <c r="AM8" s="1447"/>
      <c r="AN8" s="1447"/>
      <c r="AO8" s="1447"/>
      <c r="AP8" s="1447"/>
      <c r="AQ8" s="1447"/>
      <c r="AR8" s="1447"/>
      <c r="AS8" s="1447"/>
      <c r="AT8" s="1447"/>
      <c r="AU8" s="1447"/>
      <c r="AV8" s="1447"/>
      <c r="AW8" s="1447"/>
      <c r="AX8" s="1447"/>
      <c r="AY8" s="1447"/>
      <c r="AZ8" s="1447"/>
      <c r="BA8" s="1447"/>
      <c r="BB8" s="1447"/>
      <c r="BC8" s="1447"/>
      <c r="BD8" s="1447"/>
      <c r="BE8" s="1447"/>
      <c r="BF8" s="1447"/>
      <c r="BG8" s="1447"/>
      <c r="BH8" s="1447"/>
      <c r="BI8" s="1447"/>
      <c r="BJ8" s="1447"/>
      <c r="BK8" s="1447"/>
      <c r="BL8" s="1447"/>
      <c r="BM8" s="1447"/>
      <c r="BN8" s="1447"/>
      <c r="BO8" s="1447"/>
      <c r="BP8" s="1447"/>
      <c r="BQ8" s="1447"/>
      <c r="BR8" s="1447"/>
      <c r="BS8" s="1447"/>
      <c r="BT8" s="1447"/>
      <c r="BU8" s="1447"/>
      <c r="BV8" s="1447"/>
      <c r="BW8" s="1447"/>
      <c r="BX8" s="1447"/>
      <c r="BY8" s="1447"/>
      <c r="BZ8" s="1447"/>
      <c r="CA8" s="1447"/>
      <c r="CB8" s="1447"/>
      <c r="CC8" s="1447"/>
      <c r="CD8" s="1447"/>
      <c r="CE8" s="1447"/>
      <c r="CF8" s="1447"/>
      <c r="CG8" s="1447"/>
      <c r="CH8" s="1447"/>
      <c r="CI8" s="1447"/>
      <c r="CJ8" s="1447"/>
      <c r="CK8" s="1447"/>
      <c r="CL8" s="1447"/>
      <c r="CM8" s="1447"/>
      <c r="CN8" s="1447"/>
      <c r="CO8" s="1447"/>
      <c r="CP8" s="1447"/>
      <c r="CQ8" s="1447"/>
      <c r="CR8" s="1447"/>
      <c r="CS8" s="1447"/>
      <c r="CT8" s="1447"/>
      <c r="CU8" s="1447"/>
      <c r="CV8" s="1447"/>
      <c r="CW8" s="1447"/>
      <c r="CX8" s="1447"/>
      <c r="CY8" s="1447"/>
      <c r="CZ8" s="1447"/>
      <c r="DA8" s="1447"/>
      <c r="DB8" s="1447"/>
      <c r="DC8" s="1447"/>
      <c r="DD8" s="1447"/>
      <c r="DE8" s="1447"/>
      <c r="DF8" s="1447"/>
      <c r="DG8" s="1447"/>
      <c r="DH8" s="1447"/>
      <c r="DI8" s="1447"/>
      <c r="DJ8" s="1447"/>
      <c r="DK8" s="1447"/>
      <c r="DL8" s="1447"/>
      <c r="DM8" s="1447"/>
      <c r="DN8" s="1447"/>
      <c r="DO8" s="1447"/>
      <c r="DP8" s="1447"/>
      <c r="DQ8" s="1447"/>
      <c r="DR8" s="1447"/>
      <c r="DS8" s="1447"/>
      <c r="DT8" s="1447"/>
      <c r="DU8" s="1447"/>
      <c r="DV8" s="1447"/>
      <c r="DW8" s="1447"/>
      <c r="DX8" s="1447"/>
      <c r="DY8" s="1447"/>
    </row>
    <row r="9" spans="1:129" s="368" customFormat="1" ht="16.5" thickBot="1">
      <c r="A9" s="1447"/>
      <c r="B9" s="1998"/>
      <c r="C9" s="893" t="s">
        <v>664</v>
      </c>
      <c r="D9" s="893" t="s">
        <v>664</v>
      </c>
      <c r="E9" s="893"/>
      <c r="F9" s="893" t="s">
        <v>423</v>
      </c>
      <c r="G9" s="893" t="s">
        <v>424</v>
      </c>
      <c r="H9" s="894" t="s">
        <v>425</v>
      </c>
      <c r="I9" s="1446"/>
      <c r="J9" s="1446"/>
      <c r="K9" s="1446"/>
      <c r="L9" s="1446"/>
      <c r="M9" s="1446"/>
      <c r="N9" s="1446"/>
      <c r="O9" s="1446"/>
      <c r="P9" s="1448"/>
      <c r="Q9" s="1448"/>
      <c r="R9" s="1447"/>
      <c r="S9" s="1447"/>
      <c r="T9" s="1447"/>
      <c r="U9" s="1447"/>
      <c r="V9" s="1447"/>
      <c r="W9" s="1447"/>
      <c r="X9" s="1447"/>
      <c r="Y9" s="1447"/>
      <c r="Z9" s="1447"/>
      <c r="AA9" s="1447"/>
      <c r="AB9" s="1447"/>
      <c r="AC9" s="1447"/>
      <c r="AD9" s="1447"/>
      <c r="AE9" s="1447"/>
      <c r="AF9" s="1447"/>
      <c r="AG9" s="1447"/>
      <c r="AH9" s="1447"/>
      <c r="AI9" s="1447"/>
      <c r="AJ9" s="1447"/>
      <c r="AK9" s="1447"/>
      <c r="AL9" s="1447"/>
      <c r="AM9" s="1447"/>
      <c r="AN9" s="1447"/>
      <c r="AO9" s="1447"/>
      <c r="AP9" s="1447"/>
      <c r="AQ9" s="1447"/>
      <c r="AR9" s="1447"/>
      <c r="AS9" s="1447"/>
      <c r="AT9" s="1447"/>
      <c r="AU9" s="1447"/>
      <c r="AV9" s="1447"/>
      <c r="AW9" s="1447"/>
      <c r="AX9" s="1447"/>
      <c r="AY9" s="1447"/>
      <c r="AZ9" s="1447"/>
      <c r="BA9" s="1447"/>
      <c r="BB9" s="1447"/>
      <c r="BC9" s="1447"/>
      <c r="BD9" s="1447"/>
      <c r="BE9" s="1447"/>
      <c r="BF9" s="1447"/>
      <c r="BG9" s="1447"/>
      <c r="BH9" s="1447"/>
      <c r="BI9" s="1447"/>
      <c r="BJ9" s="1447"/>
      <c r="BK9" s="1447"/>
      <c r="BL9" s="1447"/>
      <c r="BM9" s="1447"/>
      <c r="BN9" s="1447"/>
      <c r="BO9" s="1447"/>
      <c r="BP9" s="1447"/>
      <c r="BQ9" s="1447"/>
      <c r="BR9" s="1447"/>
      <c r="BS9" s="1447"/>
      <c r="BT9" s="1447"/>
      <c r="BU9" s="1447"/>
      <c r="BV9" s="1447"/>
      <c r="BW9" s="1447"/>
      <c r="BX9" s="1447"/>
      <c r="BY9" s="1447"/>
      <c r="BZ9" s="1447"/>
      <c r="CA9" s="1447"/>
      <c r="CB9" s="1447"/>
      <c r="CC9" s="1447"/>
      <c r="CD9" s="1447"/>
      <c r="CE9" s="1447"/>
      <c r="CF9" s="1447"/>
      <c r="CG9" s="1447"/>
      <c r="CH9" s="1447"/>
      <c r="CI9" s="1447"/>
      <c r="CJ9" s="1447"/>
      <c r="CK9" s="1447"/>
      <c r="CL9" s="1447"/>
      <c r="CM9" s="1447"/>
      <c r="CN9" s="1447"/>
      <c r="CO9" s="1447"/>
      <c r="CP9" s="1447"/>
      <c r="CQ9" s="1447"/>
      <c r="CR9" s="1447"/>
      <c r="CS9" s="1447"/>
      <c r="CT9" s="1447"/>
      <c r="CU9" s="1447"/>
      <c r="CV9" s="1447"/>
      <c r="CW9" s="1447"/>
      <c r="CX9" s="1447"/>
      <c r="CY9" s="1447"/>
      <c r="CZ9" s="1447"/>
      <c r="DA9" s="1447"/>
      <c r="DB9" s="1447"/>
      <c r="DC9" s="1447"/>
      <c r="DD9" s="1447"/>
      <c r="DE9" s="1447"/>
      <c r="DF9" s="1447"/>
      <c r="DG9" s="1447"/>
      <c r="DH9" s="1447"/>
      <c r="DI9" s="1447"/>
      <c r="DJ9" s="1447"/>
      <c r="DK9" s="1447"/>
      <c r="DL9" s="1447"/>
      <c r="DM9" s="1447"/>
      <c r="DN9" s="1447"/>
      <c r="DO9" s="1447"/>
      <c r="DP9" s="1447"/>
      <c r="DQ9" s="1447"/>
      <c r="DR9" s="1447"/>
      <c r="DS9" s="1447"/>
      <c r="DT9" s="1447"/>
      <c r="DU9" s="1447"/>
      <c r="DV9" s="1447"/>
      <c r="DW9" s="1447"/>
      <c r="DX9" s="1447"/>
      <c r="DY9" s="1447"/>
    </row>
    <row r="10" spans="1:129" s="368" customFormat="1" ht="15.75">
      <c r="A10" s="1447"/>
      <c r="B10" s="369" t="s">
        <v>426</v>
      </c>
      <c r="C10" s="899"/>
      <c r="D10" s="905"/>
      <c r="E10" s="370">
        <v>0</v>
      </c>
      <c r="F10" s="371">
        <f>C10*E10</f>
        <v>0</v>
      </c>
      <c r="G10" s="372">
        <f>D10*E10</f>
        <v>0</v>
      </c>
      <c r="H10" s="373">
        <f>F10-G10</f>
        <v>0</v>
      </c>
      <c r="I10" s="1449"/>
      <c r="J10" s="1449"/>
      <c r="K10" s="1449"/>
      <c r="L10" s="1449"/>
      <c r="M10" s="1449"/>
      <c r="N10" s="1449"/>
      <c r="O10" s="1450"/>
      <c r="P10" s="1450"/>
      <c r="Q10" s="1450"/>
      <c r="R10" s="1447"/>
      <c r="S10" s="1447"/>
      <c r="T10" s="1447"/>
      <c r="U10" s="1447"/>
      <c r="V10" s="1447"/>
      <c r="W10" s="1447"/>
      <c r="X10" s="1447"/>
      <c r="Y10" s="1447"/>
      <c r="Z10" s="1447"/>
      <c r="AA10" s="1447"/>
      <c r="AB10" s="1447"/>
      <c r="AC10" s="1447"/>
      <c r="AD10" s="1447"/>
      <c r="AE10" s="1447"/>
      <c r="AF10" s="1447"/>
      <c r="AG10" s="1447"/>
      <c r="AH10" s="1447"/>
      <c r="AI10" s="1447"/>
      <c r="AJ10" s="1447"/>
      <c r="AK10" s="1447"/>
      <c r="AL10" s="1447"/>
      <c r="AM10" s="1447"/>
      <c r="AN10" s="1447"/>
      <c r="AO10" s="1447"/>
      <c r="AP10" s="1447"/>
      <c r="AQ10" s="1447"/>
      <c r="AR10" s="1447"/>
      <c r="AS10" s="1447"/>
      <c r="AT10" s="1447"/>
      <c r="AU10" s="1447"/>
      <c r="AV10" s="1447"/>
      <c r="AW10" s="1447"/>
      <c r="AX10" s="1447"/>
      <c r="AY10" s="1447"/>
      <c r="AZ10" s="1447"/>
      <c r="BA10" s="1447"/>
      <c r="BB10" s="1447"/>
      <c r="BC10" s="1447"/>
      <c r="BD10" s="1447"/>
      <c r="BE10" s="1447"/>
      <c r="BF10" s="1447"/>
      <c r="BG10" s="1447"/>
      <c r="BH10" s="1447"/>
      <c r="BI10" s="1447"/>
      <c r="BJ10" s="1447"/>
      <c r="BK10" s="1447"/>
      <c r="BL10" s="1447"/>
      <c r="BM10" s="1447"/>
      <c r="BN10" s="1447"/>
      <c r="BO10" s="1447"/>
      <c r="BP10" s="1447"/>
      <c r="BQ10" s="1447"/>
      <c r="BR10" s="1447"/>
      <c r="BS10" s="1447"/>
      <c r="BT10" s="1447"/>
      <c r="BU10" s="1447"/>
      <c r="BV10" s="1447"/>
      <c r="BW10" s="1447"/>
      <c r="BX10" s="1447"/>
      <c r="BY10" s="1447"/>
      <c r="BZ10" s="1447"/>
      <c r="CA10" s="1447"/>
      <c r="CB10" s="1447"/>
      <c r="CC10" s="1447"/>
      <c r="CD10" s="1447"/>
      <c r="CE10" s="1447"/>
      <c r="CF10" s="1447"/>
      <c r="CG10" s="1447"/>
      <c r="CH10" s="1447"/>
      <c r="CI10" s="1447"/>
      <c r="CJ10" s="1447"/>
      <c r="CK10" s="1447"/>
      <c r="CL10" s="1447"/>
      <c r="CM10" s="1447"/>
      <c r="CN10" s="1447"/>
      <c r="CO10" s="1447"/>
      <c r="CP10" s="1447"/>
      <c r="CQ10" s="1447"/>
      <c r="CR10" s="1447"/>
      <c r="CS10" s="1447"/>
      <c r="CT10" s="1447"/>
      <c r="CU10" s="1447"/>
      <c r="CV10" s="1447"/>
      <c r="CW10" s="1447"/>
      <c r="CX10" s="1447"/>
      <c r="CY10" s="1447"/>
      <c r="CZ10" s="1447"/>
      <c r="DA10" s="1447"/>
      <c r="DB10" s="1447"/>
      <c r="DC10" s="1447"/>
      <c r="DD10" s="1447"/>
      <c r="DE10" s="1447"/>
      <c r="DF10" s="1447"/>
      <c r="DG10" s="1447"/>
      <c r="DH10" s="1447"/>
      <c r="DI10" s="1447"/>
      <c r="DJ10" s="1447"/>
      <c r="DK10" s="1447"/>
      <c r="DL10" s="1447"/>
      <c r="DM10" s="1447"/>
      <c r="DN10" s="1447"/>
      <c r="DO10" s="1447"/>
      <c r="DP10" s="1447"/>
      <c r="DQ10" s="1447"/>
      <c r="DR10" s="1447"/>
      <c r="DS10" s="1447"/>
      <c r="DT10" s="1447"/>
      <c r="DU10" s="1447"/>
      <c r="DV10" s="1447"/>
      <c r="DW10" s="1447"/>
      <c r="DX10" s="1447"/>
      <c r="DY10" s="1447"/>
    </row>
    <row r="11" spans="1:129" s="374" customFormat="1" ht="15.75">
      <c r="A11" s="1452"/>
      <c r="B11" s="375" t="s">
        <v>427</v>
      </c>
      <c r="C11" s="900"/>
      <c r="D11" s="906"/>
      <c r="E11" s="376">
        <v>2E-3</v>
      </c>
      <c r="F11" s="371">
        <f t="shared" ref="F11:F22" si="0">C11*E11</f>
        <v>0</v>
      </c>
      <c r="G11" s="372">
        <f t="shared" ref="G11:G22" si="1">D11*E11</f>
        <v>0</v>
      </c>
      <c r="H11" s="373">
        <f t="shared" ref="H11:H22" si="2">F11-G11</f>
        <v>0</v>
      </c>
      <c r="I11" s="1451"/>
      <c r="J11" s="1451"/>
      <c r="K11" s="1451"/>
      <c r="L11" s="1451"/>
      <c r="M11" s="1451"/>
      <c r="N11" s="1451"/>
      <c r="O11" s="1451"/>
      <c r="P11" s="1452"/>
      <c r="Q11" s="1453"/>
      <c r="R11" s="1452"/>
      <c r="S11" s="1452"/>
      <c r="T11" s="1452"/>
      <c r="U11" s="1452"/>
      <c r="V11" s="1452"/>
      <c r="W11" s="1452"/>
      <c r="X11" s="1452"/>
      <c r="Y11" s="1452"/>
      <c r="Z11" s="1452"/>
      <c r="AA11" s="1452"/>
      <c r="AB11" s="1452"/>
      <c r="AC11" s="1452"/>
      <c r="AD11" s="1452"/>
      <c r="AE11" s="1452"/>
      <c r="AF11" s="1452"/>
      <c r="AG11" s="1452"/>
      <c r="AH11" s="1452"/>
      <c r="AI11" s="1452"/>
      <c r="AJ11" s="1452"/>
      <c r="AK11" s="1452"/>
      <c r="AL11" s="1452"/>
      <c r="AM11" s="1452"/>
      <c r="AN11" s="1452"/>
      <c r="AO11" s="1452"/>
      <c r="AP11" s="1452"/>
      <c r="AQ11" s="1452"/>
      <c r="AR11" s="1452"/>
      <c r="AS11" s="1452"/>
      <c r="AT11" s="1452"/>
      <c r="AU11" s="1452"/>
      <c r="AV11" s="1452"/>
      <c r="AW11" s="1452"/>
      <c r="AX11" s="1452"/>
      <c r="AY11" s="1452"/>
      <c r="AZ11" s="1452"/>
      <c r="BA11" s="1452"/>
      <c r="BB11" s="1452"/>
      <c r="BC11" s="1452"/>
      <c r="BD11" s="1452"/>
      <c r="BE11" s="1452"/>
      <c r="BF11" s="1452"/>
      <c r="BG11" s="1452"/>
      <c r="BH11" s="1452"/>
      <c r="BI11" s="1452"/>
      <c r="BJ11" s="1452"/>
      <c r="BK11" s="1452"/>
      <c r="BL11" s="1452"/>
      <c r="BM11" s="1452"/>
      <c r="BN11" s="1452"/>
      <c r="BO11" s="1452"/>
      <c r="BP11" s="1452"/>
      <c r="BQ11" s="1452"/>
      <c r="BR11" s="1452"/>
      <c r="BS11" s="1452"/>
      <c r="BT11" s="1452"/>
      <c r="BU11" s="1452"/>
      <c r="BV11" s="1452"/>
      <c r="BW11" s="1452"/>
      <c r="BX11" s="1452"/>
      <c r="BY11" s="1452"/>
      <c r="BZ11" s="1452"/>
      <c r="CA11" s="1452"/>
      <c r="CB11" s="1452"/>
      <c r="CC11" s="1452"/>
      <c r="CD11" s="1452"/>
      <c r="CE11" s="1452"/>
      <c r="CF11" s="1452"/>
      <c r="CG11" s="1452"/>
      <c r="CH11" s="1452"/>
      <c r="CI11" s="1452"/>
      <c r="CJ11" s="1452"/>
      <c r="CK11" s="1452"/>
      <c r="CL11" s="1452"/>
      <c r="CM11" s="1452"/>
      <c r="CN11" s="1452"/>
      <c r="CO11" s="1452"/>
      <c r="CP11" s="1452"/>
      <c r="CQ11" s="1452"/>
      <c r="CR11" s="1452"/>
      <c r="CS11" s="1452"/>
      <c r="CT11" s="1452"/>
      <c r="CU11" s="1452"/>
      <c r="CV11" s="1452"/>
      <c r="CW11" s="1452"/>
      <c r="CX11" s="1452"/>
      <c r="CY11" s="1452"/>
      <c r="CZ11" s="1452"/>
      <c r="DA11" s="1452"/>
      <c r="DB11" s="1452"/>
      <c r="DC11" s="1452"/>
      <c r="DD11" s="1452"/>
      <c r="DE11" s="1452"/>
      <c r="DF11" s="1452"/>
      <c r="DG11" s="1452"/>
      <c r="DH11" s="1452"/>
      <c r="DI11" s="1452"/>
      <c r="DJ11" s="1452"/>
      <c r="DK11" s="1452"/>
      <c r="DL11" s="1452"/>
      <c r="DM11" s="1452"/>
      <c r="DN11" s="1452"/>
      <c r="DO11" s="1452"/>
      <c r="DP11" s="1452"/>
      <c r="DQ11" s="1452"/>
      <c r="DR11" s="1452"/>
      <c r="DS11" s="1452"/>
      <c r="DT11" s="1452"/>
      <c r="DU11" s="1452"/>
      <c r="DV11" s="1452"/>
      <c r="DW11" s="1452"/>
      <c r="DX11" s="1452"/>
      <c r="DY11" s="1452"/>
    </row>
    <row r="12" spans="1:129" s="374" customFormat="1" ht="15.75">
      <c r="A12" s="1452"/>
      <c r="B12" s="375" t="s">
        <v>428</v>
      </c>
      <c r="C12" s="900"/>
      <c r="D12" s="906"/>
      <c r="E12" s="376">
        <v>4.0000000000000001E-3</v>
      </c>
      <c r="F12" s="371">
        <f t="shared" si="0"/>
        <v>0</v>
      </c>
      <c r="G12" s="372">
        <f t="shared" si="1"/>
        <v>0</v>
      </c>
      <c r="H12" s="373">
        <f t="shared" si="2"/>
        <v>0</v>
      </c>
      <c r="I12" s="1451"/>
      <c r="J12" s="1451"/>
      <c r="K12" s="1451"/>
      <c r="L12" s="1451"/>
      <c r="M12" s="1451"/>
      <c r="N12" s="1451"/>
      <c r="O12" s="1451"/>
      <c r="P12" s="1452"/>
      <c r="Q12" s="1453"/>
      <c r="R12" s="1452"/>
      <c r="S12" s="1452"/>
      <c r="T12" s="1452"/>
      <c r="U12" s="1452"/>
      <c r="V12" s="1452"/>
      <c r="W12" s="1452"/>
      <c r="X12" s="1452"/>
      <c r="Y12" s="1452"/>
      <c r="Z12" s="1452"/>
      <c r="AA12" s="1452"/>
      <c r="AB12" s="1452"/>
      <c r="AC12" s="1452"/>
      <c r="AD12" s="1452"/>
      <c r="AE12" s="1452"/>
      <c r="AF12" s="1452"/>
      <c r="AG12" s="1452"/>
      <c r="AH12" s="1452"/>
      <c r="AI12" s="1452"/>
      <c r="AJ12" s="1452"/>
      <c r="AK12" s="1452"/>
      <c r="AL12" s="1452"/>
      <c r="AM12" s="1452"/>
      <c r="AN12" s="1452"/>
      <c r="AO12" s="1452"/>
      <c r="AP12" s="1452"/>
      <c r="AQ12" s="1452"/>
      <c r="AR12" s="1452"/>
      <c r="AS12" s="1452"/>
      <c r="AT12" s="1452"/>
      <c r="AU12" s="1452"/>
      <c r="AV12" s="1452"/>
      <c r="AW12" s="1452"/>
      <c r="AX12" s="1452"/>
      <c r="AY12" s="1452"/>
      <c r="AZ12" s="1452"/>
      <c r="BA12" s="1452"/>
      <c r="BB12" s="1452"/>
      <c r="BC12" s="1452"/>
      <c r="BD12" s="1452"/>
      <c r="BE12" s="1452"/>
      <c r="BF12" s="1452"/>
      <c r="BG12" s="1452"/>
      <c r="BH12" s="1452"/>
      <c r="BI12" s="1452"/>
      <c r="BJ12" s="1452"/>
      <c r="BK12" s="1452"/>
      <c r="BL12" s="1452"/>
      <c r="BM12" s="1452"/>
      <c r="BN12" s="1452"/>
      <c r="BO12" s="1452"/>
      <c r="BP12" s="1452"/>
      <c r="BQ12" s="1452"/>
      <c r="BR12" s="1452"/>
      <c r="BS12" s="1452"/>
      <c r="BT12" s="1452"/>
      <c r="BU12" s="1452"/>
      <c r="BV12" s="1452"/>
      <c r="BW12" s="1452"/>
      <c r="BX12" s="1452"/>
      <c r="BY12" s="1452"/>
      <c r="BZ12" s="1452"/>
      <c r="CA12" s="1452"/>
      <c r="CB12" s="1452"/>
      <c r="CC12" s="1452"/>
      <c r="CD12" s="1452"/>
      <c r="CE12" s="1452"/>
      <c r="CF12" s="1452"/>
      <c r="CG12" s="1452"/>
      <c r="CH12" s="1452"/>
      <c r="CI12" s="1452"/>
      <c r="CJ12" s="1452"/>
      <c r="CK12" s="1452"/>
      <c r="CL12" s="1452"/>
      <c r="CM12" s="1452"/>
      <c r="CN12" s="1452"/>
      <c r="CO12" s="1452"/>
      <c r="CP12" s="1452"/>
      <c r="CQ12" s="1452"/>
      <c r="CR12" s="1452"/>
      <c r="CS12" s="1452"/>
      <c r="CT12" s="1452"/>
      <c r="CU12" s="1452"/>
      <c r="CV12" s="1452"/>
      <c r="CW12" s="1452"/>
      <c r="CX12" s="1452"/>
      <c r="CY12" s="1452"/>
      <c r="CZ12" s="1452"/>
      <c r="DA12" s="1452"/>
      <c r="DB12" s="1452"/>
      <c r="DC12" s="1452"/>
      <c r="DD12" s="1452"/>
      <c r="DE12" s="1452"/>
      <c r="DF12" s="1452"/>
      <c r="DG12" s="1452"/>
      <c r="DH12" s="1452"/>
      <c r="DI12" s="1452"/>
      <c r="DJ12" s="1452"/>
      <c r="DK12" s="1452"/>
      <c r="DL12" s="1452"/>
      <c r="DM12" s="1452"/>
      <c r="DN12" s="1452"/>
      <c r="DO12" s="1452"/>
      <c r="DP12" s="1452"/>
      <c r="DQ12" s="1452"/>
      <c r="DR12" s="1452"/>
      <c r="DS12" s="1452"/>
      <c r="DT12" s="1452"/>
      <c r="DU12" s="1452"/>
      <c r="DV12" s="1452"/>
      <c r="DW12" s="1452"/>
      <c r="DX12" s="1452"/>
      <c r="DY12" s="1452"/>
    </row>
    <row r="13" spans="1:129" s="368" customFormat="1" ht="15.75">
      <c r="A13" s="1447"/>
      <c r="B13" s="375" t="s">
        <v>429</v>
      </c>
      <c r="C13" s="901"/>
      <c r="D13" s="907"/>
      <c r="E13" s="376">
        <v>7.0000000000000001E-3</v>
      </c>
      <c r="F13" s="371">
        <f t="shared" si="0"/>
        <v>0</v>
      </c>
      <c r="G13" s="372">
        <f t="shared" si="1"/>
        <v>0</v>
      </c>
      <c r="H13" s="373">
        <f t="shared" si="2"/>
        <v>0</v>
      </c>
      <c r="I13" s="1447"/>
      <c r="J13" s="1447"/>
      <c r="K13" s="1447"/>
      <c r="L13" s="1447"/>
      <c r="M13" s="1447"/>
      <c r="N13" s="1447"/>
      <c r="O13" s="1447"/>
      <c r="P13" s="1447"/>
      <c r="Q13" s="1450"/>
      <c r="R13" s="1447"/>
      <c r="S13" s="1447"/>
      <c r="T13" s="1447"/>
      <c r="U13" s="1447"/>
      <c r="V13" s="1447"/>
      <c r="W13" s="1447"/>
      <c r="X13" s="1447"/>
      <c r="Y13" s="1447"/>
      <c r="Z13" s="1447"/>
      <c r="AA13" s="1447"/>
      <c r="AB13" s="1447"/>
      <c r="AC13" s="1447"/>
      <c r="AD13" s="1447"/>
      <c r="AE13" s="1447"/>
      <c r="AF13" s="1447"/>
      <c r="AG13" s="1447"/>
      <c r="AH13" s="1447"/>
      <c r="AI13" s="1447"/>
      <c r="AJ13" s="1447"/>
      <c r="AK13" s="1447"/>
      <c r="AL13" s="1447"/>
      <c r="AM13" s="1447"/>
      <c r="AN13" s="1447"/>
      <c r="AO13" s="1447"/>
      <c r="AP13" s="1447"/>
      <c r="AQ13" s="1447"/>
      <c r="AR13" s="1447"/>
      <c r="AS13" s="1447"/>
      <c r="AT13" s="1447"/>
      <c r="AU13" s="1447"/>
      <c r="AV13" s="1447"/>
      <c r="AW13" s="1447"/>
      <c r="AX13" s="1447"/>
      <c r="AY13" s="1447"/>
      <c r="AZ13" s="1447"/>
      <c r="BA13" s="1447"/>
      <c r="BB13" s="1447"/>
      <c r="BC13" s="1447"/>
      <c r="BD13" s="1447"/>
      <c r="BE13" s="1447"/>
      <c r="BF13" s="1447"/>
      <c r="BG13" s="1447"/>
      <c r="BH13" s="1447"/>
      <c r="BI13" s="1447"/>
      <c r="BJ13" s="1447"/>
      <c r="BK13" s="1447"/>
      <c r="BL13" s="1447"/>
      <c r="BM13" s="1447"/>
      <c r="BN13" s="1447"/>
      <c r="BO13" s="1447"/>
      <c r="BP13" s="1447"/>
      <c r="BQ13" s="1447"/>
      <c r="BR13" s="1447"/>
      <c r="BS13" s="1447"/>
      <c r="BT13" s="1447"/>
      <c r="BU13" s="1447"/>
      <c r="BV13" s="1447"/>
      <c r="BW13" s="1447"/>
      <c r="BX13" s="1447"/>
      <c r="BY13" s="1447"/>
      <c r="BZ13" s="1447"/>
      <c r="CA13" s="1447"/>
      <c r="CB13" s="1447"/>
      <c r="CC13" s="1447"/>
      <c r="CD13" s="1447"/>
      <c r="CE13" s="1447"/>
      <c r="CF13" s="1447"/>
      <c r="CG13" s="1447"/>
      <c r="CH13" s="1447"/>
      <c r="CI13" s="1447"/>
      <c r="CJ13" s="1447"/>
      <c r="CK13" s="1447"/>
      <c r="CL13" s="1447"/>
      <c r="CM13" s="1447"/>
      <c r="CN13" s="1447"/>
      <c r="CO13" s="1447"/>
      <c r="CP13" s="1447"/>
      <c r="CQ13" s="1447"/>
      <c r="CR13" s="1447"/>
      <c r="CS13" s="1447"/>
      <c r="CT13" s="1447"/>
      <c r="CU13" s="1447"/>
      <c r="CV13" s="1447"/>
      <c r="CW13" s="1447"/>
      <c r="CX13" s="1447"/>
      <c r="CY13" s="1447"/>
      <c r="CZ13" s="1447"/>
      <c r="DA13" s="1447"/>
      <c r="DB13" s="1447"/>
      <c r="DC13" s="1447"/>
      <c r="DD13" s="1447"/>
      <c r="DE13" s="1447"/>
      <c r="DF13" s="1447"/>
      <c r="DG13" s="1447"/>
      <c r="DH13" s="1447"/>
      <c r="DI13" s="1447"/>
      <c r="DJ13" s="1447"/>
      <c r="DK13" s="1447"/>
      <c r="DL13" s="1447"/>
      <c r="DM13" s="1447"/>
      <c r="DN13" s="1447"/>
      <c r="DO13" s="1447"/>
      <c r="DP13" s="1447"/>
      <c r="DQ13" s="1447"/>
      <c r="DR13" s="1447"/>
      <c r="DS13" s="1447"/>
      <c r="DT13" s="1447"/>
      <c r="DU13" s="1447"/>
      <c r="DV13" s="1447"/>
      <c r="DW13" s="1447"/>
      <c r="DX13" s="1447"/>
      <c r="DY13" s="1447"/>
    </row>
    <row r="14" spans="1:129" s="368" customFormat="1" ht="15.75">
      <c r="A14" s="1447"/>
      <c r="B14" s="375" t="s">
        <v>430</v>
      </c>
      <c r="C14" s="902"/>
      <c r="D14" s="907"/>
      <c r="E14" s="376">
        <v>1.2500000000000001E-2</v>
      </c>
      <c r="F14" s="371">
        <f t="shared" si="0"/>
        <v>0</v>
      </c>
      <c r="G14" s="372">
        <f t="shared" si="1"/>
        <v>0</v>
      </c>
      <c r="H14" s="373">
        <f t="shared" si="2"/>
        <v>0</v>
      </c>
      <c r="I14" s="1454"/>
      <c r="J14" s="1454"/>
      <c r="K14" s="1454"/>
      <c r="L14" s="1454"/>
      <c r="M14" s="1454"/>
      <c r="N14" s="1454"/>
      <c r="O14" s="1454"/>
      <c r="P14" s="1447"/>
      <c r="Q14" s="1450"/>
      <c r="R14" s="1447"/>
      <c r="S14" s="1447"/>
      <c r="T14" s="1447"/>
      <c r="U14" s="1447"/>
      <c r="V14" s="1447"/>
      <c r="W14" s="1447"/>
      <c r="X14" s="1447"/>
      <c r="Y14" s="1447"/>
      <c r="Z14" s="1447"/>
      <c r="AA14" s="1447"/>
      <c r="AB14" s="1447"/>
      <c r="AC14" s="1447"/>
      <c r="AD14" s="1447"/>
      <c r="AE14" s="1447"/>
      <c r="AF14" s="1447"/>
      <c r="AG14" s="1447"/>
      <c r="AH14" s="1447"/>
      <c r="AI14" s="1447"/>
      <c r="AJ14" s="1447"/>
      <c r="AK14" s="1447"/>
      <c r="AL14" s="1447"/>
      <c r="AM14" s="1447"/>
      <c r="AN14" s="1447"/>
      <c r="AO14" s="1447"/>
      <c r="AP14" s="1447"/>
      <c r="AQ14" s="1447"/>
      <c r="AR14" s="1447"/>
      <c r="AS14" s="1447"/>
      <c r="AT14" s="1447"/>
      <c r="AU14" s="1447"/>
      <c r="AV14" s="1447"/>
      <c r="AW14" s="1447"/>
      <c r="AX14" s="1447"/>
      <c r="AY14" s="1447"/>
      <c r="AZ14" s="1447"/>
      <c r="BA14" s="1447"/>
      <c r="BB14" s="1447"/>
      <c r="BC14" s="1447"/>
      <c r="BD14" s="1447"/>
      <c r="BE14" s="1447"/>
      <c r="BF14" s="1447"/>
      <c r="BG14" s="1447"/>
      <c r="BH14" s="1447"/>
      <c r="BI14" s="1447"/>
      <c r="BJ14" s="1447"/>
      <c r="BK14" s="1447"/>
      <c r="BL14" s="1447"/>
      <c r="BM14" s="1447"/>
      <c r="BN14" s="1447"/>
      <c r="BO14" s="1447"/>
      <c r="BP14" s="1447"/>
      <c r="BQ14" s="1447"/>
      <c r="BR14" s="1447"/>
      <c r="BS14" s="1447"/>
      <c r="BT14" s="1447"/>
      <c r="BU14" s="1447"/>
      <c r="BV14" s="1447"/>
      <c r="BW14" s="1447"/>
      <c r="BX14" s="1447"/>
      <c r="BY14" s="1447"/>
      <c r="BZ14" s="1447"/>
      <c r="CA14" s="1447"/>
      <c r="CB14" s="1447"/>
      <c r="CC14" s="1447"/>
      <c r="CD14" s="1447"/>
      <c r="CE14" s="1447"/>
      <c r="CF14" s="1447"/>
      <c r="CG14" s="1447"/>
      <c r="CH14" s="1447"/>
      <c r="CI14" s="1447"/>
      <c r="CJ14" s="1447"/>
      <c r="CK14" s="1447"/>
      <c r="CL14" s="1447"/>
      <c r="CM14" s="1447"/>
      <c r="CN14" s="1447"/>
      <c r="CO14" s="1447"/>
      <c r="CP14" s="1447"/>
      <c r="CQ14" s="1447"/>
      <c r="CR14" s="1447"/>
      <c r="CS14" s="1447"/>
      <c r="CT14" s="1447"/>
      <c r="CU14" s="1447"/>
      <c r="CV14" s="1447"/>
      <c r="CW14" s="1447"/>
      <c r="CX14" s="1447"/>
      <c r="CY14" s="1447"/>
      <c r="CZ14" s="1447"/>
      <c r="DA14" s="1447"/>
      <c r="DB14" s="1447"/>
      <c r="DC14" s="1447"/>
      <c r="DD14" s="1447"/>
      <c r="DE14" s="1447"/>
      <c r="DF14" s="1447"/>
      <c r="DG14" s="1447"/>
      <c r="DH14" s="1447"/>
      <c r="DI14" s="1447"/>
      <c r="DJ14" s="1447"/>
      <c r="DK14" s="1447"/>
      <c r="DL14" s="1447"/>
      <c r="DM14" s="1447"/>
      <c r="DN14" s="1447"/>
      <c r="DO14" s="1447"/>
      <c r="DP14" s="1447"/>
      <c r="DQ14" s="1447"/>
      <c r="DR14" s="1447"/>
      <c r="DS14" s="1447"/>
      <c r="DT14" s="1447"/>
      <c r="DU14" s="1447"/>
      <c r="DV14" s="1447"/>
      <c r="DW14" s="1447"/>
      <c r="DX14" s="1447"/>
      <c r="DY14" s="1447"/>
    </row>
    <row r="15" spans="1:129" s="368" customFormat="1" ht="15.75">
      <c r="A15" s="1447"/>
      <c r="B15" s="375" t="s">
        <v>431</v>
      </c>
      <c r="C15" s="902"/>
      <c r="D15" s="907"/>
      <c r="E15" s="376">
        <v>1.7500000000000002E-2</v>
      </c>
      <c r="F15" s="371">
        <f t="shared" si="0"/>
        <v>0</v>
      </c>
      <c r="G15" s="372">
        <f t="shared" si="1"/>
        <v>0</v>
      </c>
      <c r="H15" s="373">
        <f t="shared" si="2"/>
        <v>0</v>
      </c>
      <c r="I15" s="1447"/>
      <c r="J15" s="1447"/>
      <c r="K15" s="1447"/>
      <c r="L15" s="1447"/>
      <c r="M15" s="1447"/>
      <c r="N15" s="1447"/>
      <c r="O15" s="1447"/>
      <c r="P15" s="1447"/>
      <c r="Q15" s="1450"/>
      <c r="R15" s="1447"/>
      <c r="S15" s="1447"/>
      <c r="T15" s="1447"/>
      <c r="U15" s="1447"/>
      <c r="V15" s="1447"/>
      <c r="W15" s="1447"/>
      <c r="X15" s="1447"/>
      <c r="Y15" s="1447"/>
      <c r="Z15" s="1447"/>
      <c r="AA15" s="1447"/>
      <c r="AB15" s="1447"/>
      <c r="AC15" s="1447"/>
      <c r="AD15" s="1447"/>
      <c r="AE15" s="1447"/>
      <c r="AF15" s="1447"/>
      <c r="AG15" s="1447"/>
      <c r="AH15" s="1447"/>
      <c r="AI15" s="1447"/>
      <c r="AJ15" s="1447"/>
      <c r="AK15" s="1447"/>
      <c r="AL15" s="1447"/>
      <c r="AM15" s="1447"/>
      <c r="AN15" s="1447"/>
      <c r="AO15" s="1447"/>
      <c r="AP15" s="1447"/>
      <c r="AQ15" s="1447"/>
      <c r="AR15" s="1447"/>
      <c r="AS15" s="1447"/>
      <c r="AT15" s="1447"/>
      <c r="AU15" s="1447"/>
      <c r="AV15" s="1447"/>
      <c r="AW15" s="1447"/>
      <c r="AX15" s="1447"/>
      <c r="AY15" s="1447"/>
      <c r="AZ15" s="1447"/>
      <c r="BA15" s="1447"/>
      <c r="BB15" s="1447"/>
      <c r="BC15" s="1447"/>
      <c r="BD15" s="1447"/>
      <c r="BE15" s="1447"/>
      <c r="BF15" s="1447"/>
      <c r="BG15" s="1447"/>
      <c r="BH15" s="1447"/>
      <c r="BI15" s="1447"/>
      <c r="BJ15" s="1447"/>
      <c r="BK15" s="1447"/>
      <c r="BL15" s="1447"/>
      <c r="BM15" s="1447"/>
      <c r="BN15" s="1447"/>
      <c r="BO15" s="1447"/>
      <c r="BP15" s="1447"/>
      <c r="BQ15" s="1447"/>
      <c r="BR15" s="1447"/>
      <c r="BS15" s="1447"/>
      <c r="BT15" s="1447"/>
      <c r="BU15" s="1447"/>
      <c r="BV15" s="1447"/>
      <c r="BW15" s="1447"/>
      <c r="BX15" s="1447"/>
      <c r="BY15" s="1447"/>
      <c r="BZ15" s="1447"/>
      <c r="CA15" s="1447"/>
      <c r="CB15" s="1447"/>
      <c r="CC15" s="1447"/>
      <c r="CD15" s="1447"/>
      <c r="CE15" s="1447"/>
      <c r="CF15" s="1447"/>
      <c r="CG15" s="1447"/>
      <c r="CH15" s="1447"/>
      <c r="CI15" s="1447"/>
      <c r="CJ15" s="1447"/>
      <c r="CK15" s="1447"/>
      <c r="CL15" s="1447"/>
      <c r="CM15" s="1447"/>
      <c r="CN15" s="1447"/>
      <c r="CO15" s="1447"/>
      <c r="CP15" s="1447"/>
      <c r="CQ15" s="1447"/>
      <c r="CR15" s="1447"/>
      <c r="CS15" s="1447"/>
      <c r="CT15" s="1447"/>
      <c r="CU15" s="1447"/>
      <c r="CV15" s="1447"/>
      <c r="CW15" s="1447"/>
      <c r="CX15" s="1447"/>
      <c r="CY15" s="1447"/>
      <c r="CZ15" s="1447"/>
      <c r="DA15" s="1447"/>
      <c r="DB15" s="1447"/>
      <c r="DC15" s="1447"/>
      <c r="DD15" s="1447"/>
      <c r="DE15" s="1447"/>
      <c r="DF15" s="1447"/>
      <c r="DG15" s="1447"/>
      <c r="DH15" s="1447"/>
      <c r="DI15" s="1447"/>
      <c r="DJ15" s="1447"/>
      <c r="DK15" s="1447"/>
      <c r="DL15" s="1447"/>
      <c r="DM15" s="1447"/>
      <c r="DN15" s="1447"/>
      <c r="DO15" s="1447"/>
      <c r="DP15" s="1447"/>
      <c r="DQ15" s="1447"/>
      <c r="DR15" s="1447"/>
      <c r="DS15" s="1447"/>
      <c r="DT15" s="1447"/>
      <c r="DU15" s="1447"/>
      <c r="DV15" s="1447"/>
      <c r="DW15" s="1447"/>
      <c r="DX15" s="1447"/>
      <c r="DY15" s="1447"/>
    </row>
    <row r="16" spans="1:129" s="374" customFormat="1" ht="15.75">
      <c r="A16" s="1452"/>
      <c r="B16" s="375" t="s">
        <v>432</v>
      </c>
      <c r="C16" s="903"/>
      <c r="D16" s="908"/>
      <c r="E16" s="376">
        <v>2.2499999999999999E-2</v>
      </c>
      <c r="F16" s="371">
        <f t="shared" si="0"/>
        <v>0</v>
      </c>
      <c r="G16" s="372">
        <f t="shared" si="1"/>
        <v>0</v>
      </c>
      <c r="H16" s="373">
        <f t="shared" si="2"/>
        <v>0</v>
      </c>
      <c r="I16" s="1452"/>
      <c r="J16" s="1452"/>
      <c r="K16" s="1452"/>
      <c r="L16" s="1452"/>
      <c r="M16" s="1452"/>
      <c r="N16" s="1452"/>
      <c r="O16" s="1452"/>
      <c r="P16" s="1452"/>
      <c r="Q16" s="1453"/>
      <c r="R16" s="1452"/>
      <c r="S16" s="1452"/>
      <c r="T16" s="1452"/>
      <c r="U16" s="1452"/>
      <c r="V16" s="1452"/>
      <c r="W16" s="1452"/>
      <c r="X16" s="1452"/>
      <c r="Y16" s="1452"/>
      <c r="Z16" s="1452"/>
      <c r="AA16" s="1452"/>
      <c r="AB16" s="1452"/>
      <c r="AC16" s="1452"/>
      <c r="AD16" s="1452"/>
      <c r="AE16" s="1452"/>
      <c r="AF16" s="1452"/>
      <c r="AG16" s="1452"/>
      <c r="AH16" s="1452"/>
      <c r="AI16" s="1452"/>
      <c r="AJ16" s="1452"/>
      <c r="AK16" s="1452"/>
      <c r="AL16" s="1452"/>
      <c r="AM16" s="1452"/>
      <c r="AN16" s="1452"/>
      <c r="AO16" s="1452"/>
      <c r="AP16" s="1452"/>
      <c r="AQ16" s="1452"/>
      <c r="AR16" s="1452"/>
      <c r="AS16" s="1452"/>
      <c r="AT16" s="1452"/>
      <c r="AU16" s="1452"/>
      <c r="AV16" s="1452"/>
      <c r="AW16" s="1452"/>
      <c r="AX16" s="1452"/>
      <c r="AY16" s="1452"/>
      <c r="AZ16" s="1452"/>
      <c r="BA16" s="1452"/>
      <c r="BB16" s="1452"/>
      <c r="BC16" s="1452"/>
      <c r="BD16" s="1452"/>
      <c r="BE16" s="1452"/>
      <c r="BF16" s="1452"/>
      <c r="BG16" s="1452"/>
      <c r="BH16" s="1452"/>
      <c r="BI16" s="1452"/>
      <c r="BJ16" s="1452"/>
      <c r="BK16" s="1452"/>
      <c r="BL16" s="1452"/>
      <c r="BM16" s="1452"/>
      <c r="BN16" s="1452"/>
      <c r="BO16" s="1452"/>
      <c r="BP16" s="1452"/>
      <c r="BQ16" s="1452"/>
      <c r="BR16" s="1452"/>
      <c r="BS16" s="1452"/>
      <c r="BT16" s="1452"/>
      <c r="BU16" s="1452"/>
      <c r="BV16" s="1452"/>
      <c r="BW16" s="1452"/>
      <c r="BX16" s="1452"/>
      <c r="BY16" s="1452"/>
      <c r="BZ16" s="1452"/>
      <c r="CA16" s="1452"/>
      <c r="CB16" s="1452"/>
      <c r="CC16" s="1452"/>
      <c r="CD16" s="1452"/>
      <c r="CE16" s="1452"/>
      <c r="CF16" s="1452"/>
      <c r="CG16" s="1452"/>
      <c r="CH16" s="1452"/>
      <c r="CI16" s="1452"/>
      <c r="CJ16" s="1452"/>
      <c r="CK16" s="1452"/>
      <c r="CL16" s="1452"/>
      <c r="CM16" s="1452"/>
      <c r="CN16" s="1452"/>
      <c r="CO16" s="1452"/>
      <c r="CP16" s="1452"/>
      <c r="CQ16" s="1452"/>
      <c r="CR16" s="1452"/>
      <c r="CS16" s="1452"/>
      <c r="CT16" s="1452"/>
      <c r="CU16" s="1452"/>
      <c r="CV16" s="1452"/>
      <c r="CW16" s="1452"/>
      <c r="CX16" s="1452"/>
      <c r="CY16" s="1452"/>
      <c r="CZ16" s="1452"/>
      <c r="DA16" s="1452"/>
      <c r="DB16" s="1452"/>
      <c r="DC16" s="1452"/>
      <c r="DD16" s="1452"/>
      <c r="DE16" s="1452"/>
      <c r="DF16" s="1452"/>
      <c r="DG16" s="1452"/>
      <c r="DH16" s="1452"/>
      <c r="DI16" s="1452"/>
      <c r="DJ16" s="1452"/>
      <c r="DK16" s="1452"/>
      <c r="DL16" s="1452"/>
      <c r="DM16" s="1452"/>
      <c r="DN16" s="1452"/>
      <c r="DO16" s="1452"/>
      <c r="DP16" s="1452"/>
      <c r="DQ16" s="1452"/>
      <c r="DR16" s="1452"/>
      <c r="DS16" s="1452"/>
      <c r="DT16" s="1452"/>
      <c r="DU16" s="1452"/>
      <c r="DV16" s="1452"/>
      <c r="DW16" s="1452"/>
      <c r="DX16" s="1452"/>
      <c r="DY16" s="1452"/>
    </row>
    <row r="17" spans="1:129" s="374" customFormat="1" ht="15.75">
      <c r="A17" s="1452"/>
      <c r="B17" s="375" t="s">
        <v>433</v>
      </c>
      <c r="C17" s="903"/>
      <c r="D17" s="908"/>
      <c r="E17" s="376">
        <v>2.75E-2</v>
      </c>
      <c r="F17" s="371">
        <f t="shared" si="0"/>
        <v>0</v>
      </c>
      <c r="G17" s="372">
        <f t="shared" si="1"/>
        <v>0</v>
      </c>
      <c r="H17" s="373">
        <f t="shared" si="2"/>
        <v>0</v>
      </c>
      <c r="I17" s="1452"/>
      <c r="J17" s="1452"/>
      <c r="K17" s="1452"/>
      <c r="L17" s="1452"/>
      <c r="M17" s="1452"/>
      <c r="N17" s="1452"/>
      <c r="O17" s="1452"/>
      <c r="P17" s="1452"/>
      <c r="Q17" s="1453"/>
      <c r="R17" s="1452"/>
      <c r="S17" s="1452"/>
      <c r="T17" s="1452"/>
      <c r="U17" s="1452"/>
      <c r="V17" s="1452"/>
      <c r="W17" s="1452"/>
      <c r="X17" s="1452"/>
      <c r="Y17" s="1452"/>
      <c r="Z17" s="1452"/>
      <c r="AA17" s="1452"/>
      <c r="AB17" s="1452"/>
      <c r="AC17" s="1452"/>
      <c r="AD17" s="1452"/>
      <c r="AE17" s="1452"/>
      <c r="AF17" s="1452"/>
      <c r="AG17" s="1452"/>
      <c r="AH17" s="1452"/>
      <c r="AI17" s="1452"/>
      <c r="AJ17" s="1452"/>
      <c r="AK17" s="1452"/>
      <c r="AL17" s="1452"/>
      <c r="AM17" s="1452"/>
      <c r="AN17" s="1452"/>
      <c r="AO17" s="1452"/>
      <c r="AP17" s="1452"/>
      <c r="AQ17" s="1452"/>
      <c r="AR17" s="1452"/>
      <c r="AS17" s="1452"/>
      <c r="AT17" s="1452"/>
      <c r="AU17" s="1452"/>
      <c r="AV17" s="1452"/>
      <c r="AW17" s="1452"/>
      <c r="AX17" s="1452"/>
      <c r="AY17" s="1452"/>
      <c r="AZ17" s="1452"/>
      <c r="BA17" s="1452"/>
      <c r="BB17" s="1452"/>
      <c r="BC17" s="1452"/>
      <c r="BD17" s="1452"/>
      <c r="BE17" s="1452"/>
      <c r="BF17" s="1452"/>
      <c r="BG17" s="1452"/>
      <c r="BH17" s="1452"/>
      <c r="BI17" s="1452"/>
      <c r="BJ17" s="1452"/>
      <c r="BK17" s="1452"/>
      <c r="BL17" s="1452"/>
      <c r="BM17" s="1452"/>
      <c r="BN17" s="1452"/>
      <c r="BO17" s="1452"/>
      <c r="BP17" s="1452"/>
      <c r="BQ17" s="1452"/>
      <c r="BR17" s="1452"/>
      <c r="BS17" s="1452"/>
      <c r="BT17" s="1452"/>
      <c r="BU17" s="1452"/>
      <c r="BV17" s="1452"/>
      <c r="BW17" s="1452"/>
      <c r="BX17" s="1452"/>
      <c r="BY17" s="1452"/>
      <c r="BZ17" s="1452"/>
      <c r="CA17" s="1452"/>
      <c r="CB17" s="1452"/>
      <c r="CC17" s="1452"/>
      <c r="CD17" s="1452"/>
      <c r="CE17" s="1452"/>
      <c r="CF17" s="1452"/>
      <c r="CG17" s="1452"/>
      <c r="CH17" s="1452"/>
      <c r="CI17" s="1452"/>
      <c r="CJ17" s="1452"/>
      <c r="CK17" s="1452"/>
      <c r="CL17" s="1452"/>
      <c r="CM17" s="1452"/>
      <c r="CN17" s="1452"/>
      <c r="CO17" s="1452"/>
      <c r="CP17" s="1452"/>
      <c r="CQ17" s="1452"/>
      <c r="CR17" s="1452"/>
      <c r="CS17" s="1452"/>
      <c r="CT17" s="1452"/>
      <c r="CU17" s="1452"/>
      <c r="CV17" s="1452"/>
      <c r="CW17" s="1452"/>
      <c r="CX17" s="1452"/>
      <c r="CY17" s="1452"/>
      <c r="CZ17" s="1452"/>
      <c r="DA17" s="1452"/>
      <c r="DB17" s="1452"/>
      <c r="DC17" s="1452"/>
      <c r="DD17" s="1452"/>
      <c r="DE17" s="1452"/>
      <c r="DF17" s="1452"/>
      <c r="DG17" s="1452"/>
      <c r="DH17" s="1452"/>
      <c r="DI17" s="1452"/>
      <c r="DJ17" s="1452"/>
      <c r="DK17" s="1452"/>
      <c r="DL17" s="1452"/>
      <c r="DM17" s="1452"/>
      <c r="DN17" s="1452"/>
      <c r="DO17" s="1452"/>
      <c r="DP17" s="1452"/>
      <c r="DQ17" s="1452"/>
      <c r="DR17" s="1452"/>
      <c r="DS17" s="1452"/>
      <c r="DT17" s="1452"/>
      <c r="DU17" s="1452"/>
      <c r="DV17" s="1452"/>
      <c r="DW17" s="1452"/>
      <c r="DX17" s="1452"/>
      <c r="DY17" s="1452"/>
    </row>
    <row r="18" spans="1:129" s="374" customFormat="1" ht="15.75">
      <c r="A18" s="1452"/>
      <c r="B18" s="375" t="s">
        <v>434</v>
      </c>
      <c r="C18" s="903"/>
      <c r="D18" s="908"/>
      <c r="E18" s="376">
        <v>3.2500000000000001E-2</v>
      </c>
      <c r="F18" s="371">
        <f t="shared" si="0"/>
        <v>0</v>
      </c>
      <c r="G18" s="372">
        <f t="shared" si="1"/>
        <v>0</v>
      </c>
      <c r="H18" s="373">
        <f t="shared" si="2"/>
        <v>0</v>
      </c>
      <c r="I18" s="1452"/>
      <c r="J18" s="1452"/>
      <c r="K18" s="1452"/>
      <c r="L18" s="1452"/>
      <c r="M18" s="1452"/>
      <c r="N18" s="1452"/>
      <c r="O18" s="1452"/>
      <c r="P18" s="1452"/>
      <c r="Q18" s="1453"/>
      <c r="R18" s="1452"/>
      <c r="S18" s="1452"/>
      <c r="T18" s="1452"/>
      <c r="U18" s="1452"/>
      <c r="V18" s="1452"/>
      <c r="W18" s="1452"/>
      <c r="X18" s="1452"/>
      <c r="Y18" s="1452"/>
      <c r="Z18" s="1452"/>
      <c r="AA18" s="1452"/>
      <c r="AB18" s="1452"/>
      <c r="AC18" s="1452"/>
      <c r="AD18" s="1452"/>
      <c r="AE18" s="1452"/>
      <c r="AF18" s="1452"/>
      <c r="AG18" s="1452"/>
      <c r="AH18" s="1452"/>
      <c r="AI18" s="1452"/>
      <c r="AJ18" s="1452"/>
      <c r="AK18" s="1452"/>
      <c r="AL18" s="1452"/>
      <c r="AM18" s="1452"/>
      <c r="AN18" s="1452"/>
      <c r="AO18" s="1452"/>
      <c r="AP18" s="1452"/>
      <c r="AQ18" s="1452"/>
      <c r="AR18" s="1452"/>
      <c r="AS18" s="1452"/>
      <c r="AT18" s="1452"/>
      <c r="AU18" s="1452"/>
      <c r="AV18" s="1452"/>
      <c r="AW18" s="1452"/>
      <c r="AX18" s="1452"/>
      <c r="AY18" s="1452"/>
      <c r="AZ18" s="1452"/>
      <c r="BA18" s="1452"/>
      <c r="BB18" s="1452"/>
      <c r="BC18" s="1452"/>
      <c r="BD18" s="1452"/>
      <c r="BE18" s="1452"/>
      <c r="BF18" s="1452"/>
      <c r="BG18" s="1452"/>
      <c r="BH18" s="1452"/>
      <c r="BI18" s="1452"/>
      <c r="BJ18" s="1452"/>
      <c r="BK18" s="1452"/>
      <c r="BL18" s="1452"/>
      <c r="BM18" s="1452"/>
      <c r="BN18" s="1452"/>
      <c r="BO18" s="1452"/>
      <c r="BP18" s="1452"/>
      <c r="BQ18" s="1452"/>
      <c r="BR18" s="1452"/>
      <c r="BS18" s="1452"/>
      <c r="BT18" s="1452"/>
      <c r="BU18" s="1452"/>
      <c r="BV18" s="1452"/>
      <c r="BW18" s="1452"/>
      <c r="BX18" s="1452"/>
      <c r="BY18" s="1452"/>
      <c r="BZ18" s="1452"/>
      <c r="CA18" s="1452"/>
      <c r="CB18" s="1452"/>
      <c r="CC18" s="1452"/>
      <c r="CD18" s="1452"/>
      <c r="CE18" s="1452"/>
      <c r="CF18" s="1452"/>
      <c r="CG18" s="1452"/>
      <c r="CH18" s="1452"/>
      <c r="CI18" s="1452"/>
      <c r="CJ18" s="1452"/>
      <c r="CK18" s="1452"/>
      <c r="CL18" s="1452"/>
      <c r="CM18" s="1452"/>
      <c r="CN18" s="1452"/>
      <c r="CO18" s="1452"/>
      <c r="CP18" s="1452"/>
      <c r="CQ18" s="1452"/>
      <c r="CR18" s="1452"/>
      <c r="CS18" s="1452"/>
      <c r="CT18" s="1452"/>
      <c r="CU18" s="1452"/>
      <c r="CV18" s="1452"/>
      <c r="CW18" s="1452"/>
      <c r="CX18" s="1452"/>
      <c r="CY18" s="1452"/>
      <c r="CZ18" s="1452"/>
      <c r="DA18" s="1452"/>
      <c r="DB18" s="1452"/>
      <c r="DC18" s="1452"/>
      <c r="DD18" s="1452"/>
      <c r="DE18" s="1452"/>
      <c r="DF18" s="1452"/>
      <c r="DG18" s="1452"/>
      <c r="DH18" s="1452"/>
      <c r="DI18" s="1452"/>
      <c r="DJ18" s="1452"/>
      <c r="DK18" s="1452"/>
      <c r="DL18" s="1452"/>
      <c r="DM18" s="1452"/>
      <c r="DN18" s="1452"/>
      <c r="DO18" s="1452"/>
      <c r="DP18" s="1452"/>
      <c r="DQ18" s="1452"/>
      <c r="DR18" s="1452"/>
      <c r="DS18" s="1452"/>
      <c r="DT18" s="1452"/>
      <c r="DU18" s="1452"/>
      <c r="DV18" s="1452"/>
      <c r="DW18" s="1452"/>
      <c r="DX18" s="1452"/>
      <c r="DY18" s="1452"/>
    </row>
    <row r="19" spans="1:129" s="374" customFormat="1" ht="15.75">
      <c r="A19" s="1452"/>
      <c r="B19" s="375" t="s">
        <v>435</v>
      </c>
      <c r="C19" s="903"/>
      <c r="D19" s="908"/>
      <c r="E19" s="376">
        <v>3.7499999999999999E-2</v>
      </c>
      <c r="F19" s="371">
        <f t="shared" si="0"/>
        <v>0</v>
      </c>
      <c r="G19" s="372">
        <f t="shared" si="1"/>
        <v>0</v>
      </c>
      <c r="H19" s="373">
        <f t="shared" si="2"/>
        <v>0</v>
      </c>
      <c r="I19" s="1452"/>
      <c r="J19" s="1452"/>
      <c r="K19" s="1452"/>
      <c r="L19" s="1452"/>
      <c r="M19" s="1452"/>
      <c r="N19" s="1452"/>
      <c r="O19" s="1452"/>
      <c r="P19" s="1452"/>
      <c r="Q19" s="1453"/>
      <c r="R19" s="1452"/>
      <c r="S19" s="1452"/>
      <c r="T19" s="1452"/>
      <c r="U19" s="1452"/>
      <c r="V19" s="1452"/>
      <c r="W19" s="1452"/>
      <c r="X19" s="1452"/>
      <c r="Y19" s="1452"/>
      <c r="Z19" s="1452"/>
      <c r="AA19" s="1452"/>
      <c r="AB19" s="1452"/>
      <c r="AC19" s="1452"/>
      <c r="AD19" s="1452"/>
      <c r="AE19" s="1452"/>
      <c r="AF19" s="1452"/>
      <c r="AG19" s="1452"/>
      <c r="AH19" s="1452"/>
      <c r="AI19" s="1452"/>
      <c r="AJ19" s="1452"/>
      <c r="AK19" s="1452"/>
      <c r="AL19" s="1452"/>
      <c r="AM19" s="1452"/>
      <c r="AN19" s="1452"/>
      <c r="AO19" s="1452"/>
      <c r="AP19" s="1452"/>
      <c r="AQ19" s="1452"/>
      <c r="AR19" s="1452"/>
      <c r="AS19" s="1452"/>
      <c r="AT19" s="1452"/>
      <c r="AU19" s="1452"/>
      <c r="AV19" s="1452"/>
      <c r="AW19" s="1452"/>
      <c r="AX19" s="1452"/>
      <c r="AY19" s="1452"/>
      <c r="AZ19" s="1452"/>
      <c r="BA19" s="1452"/>
      <c r="BB19" s="1452"/>
      <c r="BC19" s="1452"/>
      <c r="BD19" s="1452"/>
      <c r="BE19" s="1452"/>
      <c r="BF19" s="1452"/>
      <c r="BG19" s="1452"/>
      <c r="BH19" s="1452"/>
      <c r="BI19" s="1452"/>
      <c r="BJ19" s="1452"/>
      <c r="BK19" s="1452"/>
      <c r="BL19" s="1452"/>
      <c r="BM19" s="1452"/>
      <c r="BN19" s="1452"/>
      <c r="BO19" s="1452"/>
      <c r="BP19" s="1452"/>
      <c r="BQ19" s="1452"/>
      <c r="BR19" s="1452"/>
      <c r="BS19" s="1452"/>
      <c r="BT19" s="1452"/>
      <c r="BU19" s="1452"/>
      <c r="BV19" s="1452"/>
      <c r="BW19" s="1452"/>
      <c r="BX19" s="1452"/>
      <c r="BY19" s="1452"/>
      <c r="BZ19" s="1452"/>
      <c r="CA19" s="1452"/>
      <c r="CB19" s="1452"/>
      <c r="CC19" s="1452"/>
      <c r="CD19" s="1452"/>
      <c r="CE19" s="1452"/>
      <c r="CF19" s="1452"/>
      <c r="CG19" s="1452"/>
      <c r="CH19" s="1452"/>
      <c r="CI19" s="1452"/>
      <c r="CJ19" s="1452"/>
      <c r="CK19" s="1452"/>
      <c r="CL19" s="1452"/>
      <c r="CM19" s="1452"/>
      <c r="CN19" s="1452"/>
      <c r="CO19" s="1452"/>
      <c r="CP19" s="1452"/>
      <c r="CQ19" s="1452"/>
      <c r="CR19" s="1452"/>
      <c r="CS19" s="1452"/>
      <c r="CT19" s="1452"/>
      <c r="CU19" s="1452"/>
      <c r="CV19" s="1452"/>
      <c r="CW19" s="1452"/>
      <c r="CX19" s="1452"/>
      <c r="CY19" s="1452"/>
      <c r="CZ19" s="1452"/>
      <c r="DA19" s="1452"/>
      <c r="DB19" s="1452"/>
      <c r="DC19" s="1452"/>
      <c r="DD19" s="1452"/>
      <c r="DE19" s="1452"/>
      <c r="DF19" s="1452"/>
      <c r="DG19" s="1452"/>
      <c r="DH19" s="1452"/>
      <c r="DI19" s="1452"/>
      <c r="DJ19" s="1452"/>
      <c r="DK19" s="1452"/>
      <c r="DL19" s="1452"/>
      <c r="DM19" s="1452"/>
      <c r="DN19" s="1452"/>
      <c r="DO19" s="1452"/>
      <c r="DP19" s="1452"/>
      <c r="DQ19" s="1452"/>
      <c r="DR19" s="1452"/>
      <c r="DS19" s="1452"/>
      <c r="DT19" s="1452"/>
      <c r="DU19" s="1452"/>
      <c r="DV19" s="1452"/>
      <c r="DW19" s="1452"/>
      <c r="DX19" s="1452"/>
      <c r="DY19" s="1452"/>
    </row>
    <row r="20" spans="1:129" s="374" customFormat="1" ht="15.75">
      <c r="A20" s="1452"/>
      <c r="B20" s="375" t="s">
        <v>436</v>
      </c>
      <c r="C20" s="903"/>
      <c r="D20" s="908"/>
      <c r="E20" s="376">
        <v>4.4999999999999998E-2</v>
      </c>
      <c r="F20" s="371">
        <f t="shared" si="0"/>
        <v>0</v>
      </c>
      <c r="G20" s="372">
        <f t="shared" si="1"/>
        <v>0</v>
      </c>
      <c r="H20" s="373">
        <f t="shared" si="2"/>
        <v>0</v>
      </c>
      <c r="I20" s="1455"/>
      <c r="J20" s="1455"/>
      <c r="K20" s="1455"/>
      <c r="L20" s="1455"/>
      <c r="M20" s="1455"/>
      <c r="N20" s="1455"/>
      <c r="O20" s="1455"/>
      <c r="P20" s="1453"/>
      <c r="Q20" s="1453"/>
      <c r="R20" s="1452"/>
      <c r="S20" s="1452"/>
      <c r="T20" s="1452"/>
      <c r="U20" s="1452"/>
      <c r="V20" s="1452"/>
      <c r="W20" s="1452"/>
      <c r="X20" s="1452"/>
      <c r="Y20" s="1452"/>
      <c r="Z20" s="1452"/>
      <c r="AA20" s="1452"/>
      <c r="AB20" s="1452"/>
      <c r="AC20" s="1452"/>
      <c r="AD20" s="1452"/>
      <c r="AE20" s="1452"/>
      <c r="AF20" s="1452"/>
      <c r="AG20" s="1452"/>
      <c r="AH20" s="1452"/>
      <c r="AI20" s="1452"/>
      <c r="AJ20" s="1452"/>
      <c r="AK20" s="1452"/>
      <c r="AL20" s="1452"/>
      <c r="AM20" s="1452"/>
      <c r="AN20" s="1452"/>
      <c r="AO20" s="1452"/>
      <c r="AP20" s="1452"/>
      <c r="AQ20" s="1452"/>
      <c r="AR20" s="1452"/>
      <c r="AS20" s="1452"/>
      <c r="AT20" s="1452"/>
      <c r="AU20" s="1452"/>
      <c r="AV20" s="1452"/>
      <c r="AW20" s="1452"/>
      <c r="AX20" s="1452"/>
      <c r="AY20" s="1452"/>
      <c r="AZ20" s="1452"/>
      <c r="BA20" s="1452"/>
      <c r="BB20" s="1452"/>
      <c r="BC20" s="1452"/>
      <c r="BD20" s="1452"/>
      <c r="BE20" s="1452"/>
      <c r="BF20" s="1452"/>
      <c r="BG20" s="1452"/>
      <c r="BH20" s="1452"/>
      <c r="BI20" s="1452"/>
      <c r="BJ20" s="1452"/>
      <c r="BK20" s="1452"/>
      <c r="BL20" s="1452"/>
      <c r="BM20" s="1452"/>
      <c r="BN20" s="1452"/>
      <c r="BO20" s="1452"/>
      <c r="BP20" s="1452"/>
      <c r="BQ20" s="1452"/>
      <c r="BR20" s="1452"/>
      <c r="BS20" s="1452"/>
      <c r="BT20" s="1452"/>
      <c r="BU20" s="1452"/>
      <c r="BV20" s="1452"/>
      <c r="BW20" s="1452"/>
      <c r="BX20" s="1452"/>
      <c r="BY20" s="1452"/>
      <c r="BZ20" s="1452"/>
      <c r="CA20" s="1452"/>
      <c r="CB20" s="1452"/>
      <c r="CC20" s="1452"/>
      <c r="CD20" s="1452"/>
      <c r="CE20" s="1452"/>
      <c r="CF20" s="1452"/>
      <c r="CG20" s="1452"/>
      <c r="CH20" s="1452"/>
      <c r="CI20" s="1452"/>
      <c r="CJ20" s="1452"/>
      <c r="CK20" s="1452"/>
      <c r="CL20" s="1452"/>
      <c r="CM20" s="1452"/>
      <c r="CN20" s="1452"/>
      <c r="CO20" s="1452"/>
      <c r="CP20" s="1452"/>
      <c r="CQ20" s="1452"/>
      <c r="CR20" s="1452"/>
      <c r="CS20" s="1452"/>
      <c r="CT20" s="1452"/>
      <c r="CU20" s="1452"/>
      <c r="CV20" s="1452"/>
      <c r="CW20" s="1452"/>
      <c r="CX20" s="1452"/>
      <c r="CY20" s="1452"/>
      <c r="CZ20" s="1452"/>
      <c r="DA20" s="1452"/>
      <c r="DB20" s="1452"/>
      <c r="DC20" s="1452"/>
      <c r="DD20" s="1452"/>
      <c r="DE20" s="1452"/>
      <c r="DF20" s="1452"/>
      <c r="DG20" s="1452"/>
      <c r="DH20" s="1452"/>
      <c r="DI20" s="1452"/>
      <c r="DJ20" s="1452"/>
      <c r="DK20" s="1452"/>
      <c r="DL20" s="1452"/>
      <c r="DM20" s="1452"/>
      <c r="DN20" s="1452"/>
      <c r="DO20" s="1452"/>
      <c r="DP20" s="1452"/>
      <c r="DQ20" s="1452"/>
      <c r="DR20" s="1452"/>
      <c r="DS20" s="1452"/>
      <c r="DT20" s="1452"/>
      <c r="DU20" s="1452"/>
      <c r="DV20" s="1452"/>
      <c r="DW20" s="1452"/>
      <c r="DX20" s="1452"/>
      <c r="DY20" s="1452"/>
    </row>
    <row r="21" spans="1:129" s="374" customFormat="1" ht="15.75">
      <c r="A21" s="1452"/>
      <c r="B21" s="375" t="s">
        <v>437</v>
      </c>
      <c r="C21" s="903"/>
      <c r="D21" s="908"/>
      <c r="E21" s="376">
        <v>5.2499999999999998E-2</v>
      </c>
      <c r="F21" s="371">
        <f t="shared" si="0"/>
        <v>0</v>
      </c>
      <c r="G21" s="372">
        <f t="shared" si="1"/>
        <v>0</v>
      </c>
      <c r="H21" s="373">
        <f t="shared" si="2"/>
        <v>0</v>
      </c>
      <c r="I21" s="1453"/>
      <c r="J21" s="1453"/>
      <c r="K21" s="1453"/>
      <c r="L21" s="1453"/>
      <c r="M21" s="1453"/>
      <c r="N21" s="1453"/>
      <c r="O21" s="1453"/>
      <c r="P21" s="1453"/>
      <c r="Q21" s="1453"/>
      <c r="R21" s="1452"/>
      <c r="S21" s="1452"/>
      <c r="T21" s="1452"/>
      <c r="U21" s="1452"/>
      <c r="V21" s="1452"/>
      <c r="W21" s="1452"/>
      <c r="X21" s="1452"/>
      <c r="Y21" s="1452"/>
      <c r="Z21" s="1452"/>
      <c r="AA21" s="1452"/>
      <c r="AB21" s="1452"/>
      <c r="AC21" s="1452"/>
      <c r="AD21" s="1452"/>
      <c r="AE21" s="1452"/>
      <c r="AF21" s="1452"/>
      <c r="AG21" s="1452"/>
      <c r="AH21" s="1452"/>
      <c r="AI21" s="1452"/>
      <c r="AJ21" s="1452"/>
      <c r="AK21" s="1452"/>
      <c r="AL21" s="1452"/>
      <c r="AM21" s="1452"/>
      <c r="AN21" s="1452"/>
      <c r="AO21" s="1452"/>
      <c r="AP21" s="1452"/>
      <c r="AQ21" s="1452"/>
      <c r="AR21" s="1452"/>
      <c r="AS21" s="1452"/>
      <c r="AT21" s="1452"/>
      <c r="AU21" s="1452"/>
      <c r="AV21" s="1452"/>
      <c r="AW21" s="1452"/>
      <c r="AX21" s="1452"/>
      <c r="AY21" s="1452"/>
      <c r="AZ21" s="1452"/>
      <c r="BA21" s="1452"/>
      <c r="BB21" s="1452"/>
      <c r="BC21" s="1452"/>
      <c r="BD21" s="1452"/>
      <c r="BE21" s="1452"/>
      <c r="BF21" s="1452"/>
      <c r="BG21" s="1452"/>
      <c r="BH21" s="1452"/>
      <c r="BI21" s="1452"/>
      <c r="BJ21" s="1452"/>
      <c r="BK21" s="1452"/>
      <c r="BL21" s="1452"/>
      <c r="BM21" s="1452"/>
      <c r="BN21" s="1452"/>
      <c r="BO21" s="1452"/>
      <c r="BP21" s="1452"/>
      <c r="BQ21" s="1452"/>
      <c r="BR21" s="1452"/>
      <c r="BS21" s="1452"/>
      <c r="BT21" s="1452"/>
      <c r="BU21" s="1452"/>
      <c r="BV21" s="1452"/>
      <c r="BW21" s="1452"/>
      <c r="BX21" s="1452"/>
      <c r="BY21" s="1452"/>
      <c r="BZ21" s="1452"/>
      <c r="CA21" s="1452"/>
      <c r="CB21" s="1452"/>
      <c r="CC21" s="1452"/>
      <c r="CD21" s="1452"/>
      <c r="CE21" s="1452"/>
      <c r="CF21" s="1452"/>
      <c r="CG21" s="1452"/>
      <c r="CH21" s="1452"/>
      <c r="CI21" s="1452"/>
      <c r="CJ21" s="1452"/>
      <c r="CK21" s="1452"/>
      <c r="CL21" s="1452"/>
      <c r="CM21" s="1452"/>
      <c r="CN21" s="1452"/>
      <c r="CO21" s="1452"/>
      <c r="CP21" s="1452"/>
      <c r="CQ21" s="1452"/>
      <c r="CR21" s="1452"/>
      <c r="CS21" s="1452"/>
      <c r="CT21" s="1452"/>
      <c r="CU21" s="1452"/>
      <c r="CV21" s="1452"/>
      <c r="CW21" s="1452"/>
      <c r="CX21" s="1452"/>
      <c r="CY21" s="1452"/>
      <c r="CZ21" s="1452"/>
      <c r="DA21" s="1452"/>
      <c r="DB21" s="1452"/>
      <c r="DC21" s="1452"/>
      <c r="DD21" s="1452"/>
      <c r="DE21" s="1452"/>
      <c r="DF21" s="1452"/>
      <c r="DG21" s="1452"/>
      <c r="DH21" s="1452"/>
      <c r="DI21" s="1452"/>
      <c r="DJ21" s="1452"/>
      <c r="DK21" s="1452"/>
      <c r="DL21" s="1452"/>
      <c r="DM21" s="1452"/>
      <c r="DN21" s="1452"/>
      <c r="DO21" s="1452"/>
      <c r="DP21" s="1452"/>
      <c r="DQ21" s="1452"/>
      <c r="DR21" s="1452"/>
      <c r="DS21" s="1452"/>
      <c r="DT21" s="1452"/>
      <c r="DU21" s="1452"/>
      <c r="DV21" s="1452"/>
      <c r="DW21" s="1452"/>
      <c r="DX21" s="1452"/>
      <c r="DY21" s="1452"/>
    </row>
    <row r="22" spans="1:129" s="374" customFormat="1" ht="15.75">
      <c r="A22" s="1452"/>
      <c r="B22" s="377" t="s">
        <v>438</v>
      </c>
      <c r="C22" s="904"/>
      <c r="D22" s="909"/>
      <c r="E22" s="378">
        <v>0.06</v>
      </c>
      <c r="F22" s="371">
        <f t="shared" si="0"/>
        <v>0</v>
      </c>
      <c r="G22" s="372">
        <f t="shared" si="1"/>
        <v>0</v>
      </c>
      <c r="H22" s="373">
        <f t="shared" si="2"/>
        <v>0</v>
      </c>
      <c r="I22" s="1453"/>
      <c r="J22" s="1453"/>
      <c r="K22" s="1453"/>
      <c r="L22" s="1453"/>
      <c r="M22" s="1453"/>
      <c r="N22" s="1453"/>
      <c r="O22" s="1453"/>
      <c r="P22" s="1453"/>
      <c r="Q22" s="1453"/>
      <c r="R22" s="1455"/>
      <c r="S22" s="1452"/>
      <c r="T22" s="1452"/>
      <c r="U22" s="1452"/>
      <c r="V22" s="1452"/>
      <c r="W22" s="1452"/>
      <c r="X22" s="1452"/>
      <c r="Y22" s="1452"/>
      <c r="Z22" s="1452"/>
      <c r="AA22" s="1452"/>
      <c r="AB22" s="1452"/>
      <c r="AC22" s="1452"/>
      <c r="AD22" s="1452"/>
      <c r="AE22" s="1452"/>
      <c r="AF22" s="1452"/>
      <c r="AG22" s="1452"/>
      <c r="AH22" s="1452"/>
      <c r="AI22" s="1452"/>
      <c r="AJ22" s="1452"/>
      <c r="AK22" s="1452"/>
      <c r="AL22" s="1452"/>
      <c r="AM22" s="1452"/>
      <c r="AN22" s="1452"/>
      <c r="AO22" s="1452"/>
      <c r="AP22" s="1452"/>
      <c r="AQ22" s="1452"/>
      <c r="AR22" s="1452"/>
      <c r="AS22" s="1452"/>
      <c r="AT22" s="1452"/>
      <c r="AU22" s="1452"/>
      <c r="AV22" s="1452"/>
      <c r="AW22" s="1452"/>
      <c r="AX22" s="1452"/>
      <c r="AY22" s="1452"/>
      <c r="AZ22" s="1452"/>
      <c r="BA22" s="1452"/>
      <c r="BB22" s="1452"/>
      <c r="BC22" s="1452"/>
      <c r="BD22" s="1452"/>
      <c r="BE22" s="1452"/>
      <c r="BF22" s="1452"/>
      <c r="BG22" s="1452"/>
      <c r="BH22" s="1452"/>
      <c r="BI22" s="1452"/>
      <c r="BJ22" s="1452"/>
      <c r="BK22" s="1452"/>
      <c r="BL22" s="1452"/>
      <c r="BM22" s="1452"/>
      <c r="BN22" s="1452"/>
      <c r="BO22" s="1452"/>
      <c r="BP22" s="1452"/>
      <c r="BQ22" s="1452"/>
      <c r="BR22" s="1452"/>
      <c r="BS22" s="1452"/>
      <c r="BT22" s="1452"/>
      <c r="BU22" s="1452"/>
      <c r="BV22" s="1452"/>
      <c r="BW22" s="1452"/>
      <c r="BX22" s="1452"/>
      <c r="BY22" s="1452"/>
      <c r="BZ22" s="1452"/>
      <c r="CA22" s="1452"/>
      <c r="CB22" s="1452"/>
      <c r="CC22" s="1452"/>
      <c r="CD22" s="1452"/>
      <c r="CE22" s="1452"/>
      <c r="CF22" s="1452"/>
      <c r="CG22" s="1452"/>
      <c r="CH22" s="1452"/>
      <c r="CI22" s="1452"/>
      <c r="CJ22" s="1452"/>
      <c r="CK22" s="1452"/>
      <c r="CL22" s="1452"/>
      <c r="CM22" s="1452"/>
      <c r="CN22" s="1452"/>
      <c r="CO22" s="1452"/>
      <c r="CP22" s="1452"/>
      <c r="CQ22" s="1452"/>
      <c r="CR22" s="1452"/>
      <c r="CS22" s="1452"/>
      <c r="CT22" s="1452"/>
      <c r="CU22" s="1452"/>
      <c r="CV22" s="1452"/>
      <c r="CW22" s="1452"/>
      <c r="CX22" s="1452"/>
      <c r="CY22" s="1452"/>
      <c r="CZ22" s="1452"/>
      <c r="DA22" s="1452"/>
      <c r="DB22" s="1452"/>
      <c r="DC22" s="1452"/>
      <c r="DD22" s="1452"/>
      <c r="DE22" s="1452"/>
      <c r="DF22" s="1452"/>
      <c r="DG22" s="1452"/>
      <c r="DH22" s="1452"/>
      <c r="DI22" s="1452"/>
      <c r="DJ22" s="1452"/>
      <c r="DK22" s="1452"/>
      <c r="DL22" s="1452"/>
      <c r="DM22" s="1452"/>
      <c r="DN22" s="1452"/>
      <c r="DO22" s="1452"/>
      <c r="DP22" s="1452"/>
      <c r="DQ22" s="1452"/>
      <c r="DR22" s="1452"/>
      <c r="DS22" s="1452"/>
      <c r="DT22" s="1452"/>
      <c r="DU22" s="1452"/>
      <c r="DV22" s="1452"/>
      <c r="DW22" s="1452"/>
      <c r="DX22" s="1452"/>
      <c r="DY22" s="1452"/>
    </row>
    <row r="23" spans="1:129" s="374" customFormat="1" ht="60.75" thickBot="1">
      <c r="A23" s="1452"/>
      <c r="B23" s="895" t="s">
        <v>630</v>
      </c>
      <c r="C23" s="879">
        <f>SUM(C10:C22)</f>
        <v>0</v>
      </c>
      <c r="D23" s="880">
        <f>SUM(D10:D22)</f>
        <v>0</v>
      </c>
      <c r="E23" s="881"/>
      <c r="F23" s="882"/>
      <c r="G23" s="883"/>
      <c r="H23" s="884"/>
      <c r="I23" s="1452"/>
      <c r="J23" s="1452"/>
      <c r="K23" s="1452"/>
      <c r="L23" s="1452"/>
      <c r="M23" s="1452"/>
      <c r="N23" s="1452"/>
      <c r="O23" s="1452"/>
      <c r="P23" s="1453"/>
      <c r="Q23" s="1453"/>
      <c r="R23" s="1455"/>
      <c r="S23" s="1452"/>
      <c r="T23" s="1452"/>
      <c r="U23" s="1452"/>
      <c r="V23" s="1452"/>
      <c r="W23" s="1452"/>
      <c r="X23" s="1452"/>
      <c r="Y23" s="1452"/>
      <c r="Z23" s="1452"/>
      <c r="AA23" s="1452"/>
      <c r="AB23" s="1452"/>
      <c r="AC23" s="1452"/>
      <c r="AD23" s="1452"/>
      <c r="AE23" s="1452"/>
      <c r="AF23" s="1452"/>
      <c r="AG23" s="1452"/>
      <c r="AH23" s="1452"/>
      <c r="AI23" s="1452"/>
      <c r="AJ23" s="1452"/>
      <c r="AK23" s="1452"/>
      <c r="AL23" s="1452"/>
      <c r="AM23" s="1452"/>
      <c r="AN23" s="1452"/>
      <c r="AO23" s="1452"/>
      <c r="AP23" s="1452"/>
      <c r="AQ23" s="1452"/>
      <c r="AR23" s="1452"/>
      <c r="AS23" s="1452"/>
      <c r="AT23" s="1452"/>
      <c r="AU23" s="1452"/>
      <c r="AV23" s="1452"/>
      <c r="AW23" s="1452"/>
      <c r="AX23" s="1452"/>
      <c r="AY23" s="1452"/>
      <c r="AZ23" s="1452"/>
      <c r="BA23" s="1452"/>
      <c r="BB23" s="1452"/>
      <c r="BC23" s="1452"/>
      <c r="BD23" s="1452"/>
      <c r="BE23" s="1452"/>
      <c r="BF23" s="1452"/>
      <c r="BG23" s="1452"/>
      <c r="BH23" s="1452"/>
      <c r="BI23" s="1452"/>
      <c r="BJ23" s="1452"/>
      <c r="BK23" s="1452"/>
      <c r="BL23" s="1452"/>
      <c r="BM23" s="1452"/>
      <c r="BN23" s="1452"/>
      <c r="BO23" s="1452"/>
      <c r="BP23" s="1452"/>
      <c r="BQ23" s="1452"/>
      <c r="BR23" s="1452"/>
      <c r="BS23" s="1452"/>
      <c r="BT23" s="1452"/>
      <c r="BU23" s="1452"/>
      <c r="BV23" s="1452"/>
      <c r="BW23" s="1452"/>
      <c r="BX23" s="1452"/>
      <c r="BY23" s="1452"/>
      <c r="BZ23" s="1452"/>
      <c r="CA23" s="1452"/>
      <c r="CB23" s="1452"/>
      <c r="CC23" s="1452"/>
      <c r="CD23" s="1452"/>
      <c r="CE23" s="1452"/>
      <c r="CF23" s="1452"/>
      <c r="CG23" s="1452"/>
      <c r="CH23" s="1452"/>
      <c r="CI23" s="1452"/>
      <c r="CJ23" s="1452"/>
      <c r="CK23" s="1452"/>
      <c r="CL23" s="1452"/>
      <c r="CM23" s="1452"/>
      <c r="CN23" s="1452"/>
      <c r="CO23" s="1452"/>
      <c r="CP23" s="1452"/>
      <c r="CQ23" s="1452"/>
      <c r="CR23" s="1452"/>
      <c r="CS23" s="1452"/>
      <c r="CT23" s="1452"/>
      <c r="CU23" s="1452"/>
      <c r="CV23" s="1452"/>
      <c r="CW23" s="1452"/>
      <c r="CX23" s="1452"/>
      <c r="CY23" s="1452"/>
      <c r="CZ23" s="1452"/>
      <c r="DA23" s="1452"/>
      <c r="DB23" s="1452"/>
      <c r="DC23" s="1452"/>
      <c r="DD23" s="1452"/>
      <c r="DE23" s="1452"/>
      <c r="DF23" s="1452"/>
      <c r="DG23" s="1452"/>
      <c r="DH23" s="1452"/>
      <c r="DI23" s="1452"/>
      <c r="DJ23" s="1452"/>
      <c r="DK23" s="1452"/>
      <c r="DL23" s="1452"/>
      <c r="DM23" s="1452"/>
      <c r="DN23" s="1452"/>
      <c r="DO23" s="1452"/>
      <c r="DP23" s="1452"/>
      <c r="DQ23" s="1452"/>
      <c r="DR23" s="1452"/>
      <c r="DS23" s="1452"/>
      <c r="DT23" s="1452"/>
      <c r="DU23" s="1452"/>
      <c r="DV23" s="1452"/>
      <c r="DW23" s="1452"/>
      <c r="DX23" s="1452"/>
      <c r="DY23" s="1452"/>
    </row>
    <row r="24" spans="1:129" s="1452" customFormat="1" ht="15.75">
      <c r="B24" s="1459"/>
      <c r="C24" s="1460"/>
      <c r="D24" s="1460"/>
      <c r="E24" s="1434"/>
      <c r="F24" s="1460"/>
      <c r="G24" s="1460"/>
      <c r="H24" s="1461"/>
      <c r="P24" s="1453"/>
      <c r="Q24" s="1453"/>
      <c r="R24" s="1455"/>
    </row>
    <row r="25" spans="1:129" s="1444" customFormat="1" ht="21.4" customHeight="1">
      <c r="A25" s="1458">
        <v>1</v>
      </c>
      <c r="B25" s="1991" t="s">
        <v>675</v>
      </c>
      <c r="C25" s="1992"/>
      <c r="D25" s="1992"/>
      <c r="E25" s="1992"/>
      <c r="F25" s="1993"/>
      <c r="G25" s="1993"/>
      <c r="H25" s="1993"/>
    </row>
    <row r="26" spans="1:129" s="1444" customFormat="1">
      <c r="B26" s="1462" t="s">
        <v>439</v>
      </c>
      <c r="C26" s="1436"/>
      <c r="D26" s="1436"/>
      <c r="E26" s="1436"/>
      <c r="F26" s="1436"/>
      <c r="G26" s="1436"/>
      <c r="H26" s="1436"/>
    </row>
    <row r="27" spans="1:129" s="1444" customFormat="1"/>
    <row r="28" spans="1:129" ht="15.75">
      <c r="B28" s="852" t="s">
        <v>245</v>
      </c>
      <c r="C28" s="1444"/>
      <c r="D28" s="1444"/>
      <c r="E28" s="1444"/>
      <c r="F28" s="1444"/>
      <c r="G28" s="1444"/>
      <c r="H28" s="1444"/>
    </row>
    <row r="29" spans="1:129" s="1444" customFormat="1"/>
    <row r="30" spans="1:129" s="1444" customFormat="1"/>
    <row r="31" spans="1:129" s="1444" customFormat="1"/>
    <row r="32" spans="1:129" s="1444" customFormat="1"/>
    <row r="33" s="1444" customFormat="1"/>
    <row r="34" s="1444" customFormat="1"/>
    <row r="35" s="1444" customFormat="1"/>
    <row r="36" s="1444" customFormat="1"/>
    <row r="37" s="1444" customFormat="1"/>
    <row r="38" s="1444" customFormat="1"/>
    <row r="39" s="1444" customFormat="1"/>
    <row r="40" s="1444" customFormat="1"/>
    <row r="41" s="1444" customFormat="1"/>
    <row r="42" s="1444" customFormat="1"/>
    <row r="43" s="1444" customFormat="1"/>
    <row r="44" s="1444" customFormat="1"/>
    <row r="45" s="1444" customFormat="1"/>
    <row r="46" s="1444" customFormat="1"/>
    <row r="47" s="1444" customFormat="1"/>
    <row r="48" s="1444" customFormat="1"/>
    <row r="49" s="1444" customFormat="1"/>
    <row r="50" s="1444" customFormat="1"/>
    <row r="51" s="1444" customFormat="1"/>
    <row r="52" s="1444" customFormat="1"/>
    <row r="53" s="1444" customFormat="1"/>
    <row r="54" s="1444" customFormat="1"/>
    <row r="55" s="1444" customFormat="1"/>
    <row r="56" s="1444" customFormat="1"/>
    <row r="57" s="1444" customFormat="1"/>
    <row r="58" s="1444" customFormat="1"/>
    <row r="59" s="1444" customFormat="1"/>
    <row r="60" s="1444" customFormat="1"/>
    <row r="61" s="1444" customFormat="1"/>
    <row r="62" s="1444" customFormat="1"/>
    <row r="63" s="1444" customFormat="1"/>
    <row r="64" s="1444" customFormat="1"/>
    <row r="65" s="1444" customFormat="1"/>
    <row r="66" s="1444" customFormat="1"/>
    <row r="67" s="1444" customFormat="1"/>
    <row r="68" s="1444" customFormat="1"/>
    <row r="69" s="1444" customFormat="1"/>
    <row r="70" s="1444" customFormat="1"/>
    <row r="71" s="1444" customFormat="1"/>
    <row r="72" s="1444" customFormat="1"/>
    <row r="73" s="1444" customFormat="1"/>
    <row r="74" s="1444" customFormat="1"/>
    <row r="75" s="1444" customFormat="1"/>
    <row r="76" s="1444" customFormat="1"/>
    <row r="77" s="1444" customFormat="1"/>
    <row r="78" s="1444" customFormat="1"/>
    <row r="79" s="1444" customFormat="1"/>
    <row r="80" s="1444" customFormat="1"/>
    <row r="81" s="1444" customFormat="1"/>
    <row r="82" s="1444" customFormat="1"/>
    <row r="83" s="1444" customFormat="1"/>
    <row r="84" s="1444" customFormat="1"/>
    <row r="85" s="1444" customFormat="1"/>
    <row r="86" s="1444" customFormat="1"/>
    <row r="87" s="1444" customFormat="1"/>
    <row r="88" s="1444" customFormat="1"/>
    <row r="89" s="1444" customFormat="1"/>
    <row r="90" s="1444" customFormat="1"/>
    <row r="91" s="1444" customFormat="1"/>
    <row r="92" s="1444" customFormat="1"/>
    <row r="93" s="1444" customFormat="1"/>
    <row r="94" s="1444" customFormat="1"/>
    <row r="95" s="1444" customFormat="1"/>
    <row r="96" s="1444" customFormat="1"/>
    <row r="97" s="1444" customFormat="1"/>
    <row r="98" s="1444" customFormat="1"/>
    <row r="99" s="1444" customFormat="1"/>
    <row r="100" s="1444" customFormat="1"/>
    <row r="101" s="1444" customFormat="1"/>
    <row r="102" s="1444" customFormat="1"/>
    <row r="103" s="1444" customFormat="1"/>
    <row r="104" s="1444" customFormat="1"/>
    <row r="105" s="1444" customFormat="1"/>
    <row r="106" s="1444" customFormat="1"/>
    <row r="107" s="1444" customFormat="1"/>
    <row r="108" s="1444" customFormat="1"/>
    <row r="109" s="1444" customFormat="1"/>
    <row r="110" s="1444" customFormat="1"/>
    <row r="111" s="1444" customFormat="1"/>
    <row r="112" s="1444" customFormat="1"/>
    <row r="113" s="1444" customFormat="1"/>
    <row r="114" s="1444" customFormat="1"/>
    <row r="115" s="1444" customFormat="1"/>
    <row r="116" s="1444" customFormat="1"/>
    <row r="117" s="1444" customFormat="1"/>
    <row r="118" s="1444" customFormat="1"/>
    <row r="119" s="1444" customFormat="1"/>
    <row r="120" s="1444" customFormat="1"/>
    <row r="121" s="1444" customFormat="1"/>
    <row r="122" s="1444" customFormat="1"/>
    <row r="123" s="1444" customFormat="1"/>
    <row r="124" s="1444" customFormat="1"/>
    <row r="125" s="1444" customFormat="1"/>
    <row r="126" s="1444" customFormat="1"/>
    <row r="127" s="1444" customFormat="1"/>
    <row r="128" s="1444" customFormat="1"/>
    <row r="129" s="1444" customFormat="1"/>
    <row r="130" s="1444" customFormat="1"/>
    <row r="131" s="1444" customFormat="1"/>
    <row r="132" s="1444" customFormat="1"/>
    <row r="133" s="1444" customFormat="1"/>
    <row r="134" s="1444" customFormat="1"/>
    <row r="135" s="1444" customFormat="1"/>
    <row r="136" s="1444" customFormat="1"/>
    <row r="137" s="1444" customFormat="1"/>
    <row r="138" s="1444" customFormat="1"/>
    <row r="139" s="1444" customFormat="1"/>
    <row r="140" s="1444" customFormat="1"/>
    <row r="141" s="1444" customFormat="1"/>
    <row r="142" s="1444" customFormat="1"/>
    <row r="143" s="1444" customFormat="1"/>
    <row r="144" s="1444" customFormat="1"/>
    <row r="145" s="1444" customFormat="1"/>
    <row r="146" s="1444" customFormat="1"/>
    <row r="147" s="1444" customFormat="1"/>
    <row r="148" s="1444" customFormat="1"/>
    <row r="149" s="1444" customFormat="1"/>
    <row r="150" s="1444" customFormat="1"/>
    <row r="151" s="1444" customFormat="1"/>
    <row r="152" s="1444" customFormat="1"/>
    <row r="153" s="1444" customFormat="1"/>
    <row r="154" s="1444" customFormat="1"/>
    <row r="155" s="1444" customFormat="1"/>
    <row r="156" s="1444" customFormat="1"/>
    <row r="157" s="1444" customFormat="1"/>
    <row r="158" s="1444" customFormat="1"/>
    <row r="159" s="1444" customFormat="1"/>
    <row r="160" s="1444" customFormat="1"/>
    <row r="161" s="1444" customFormat="1"/>
    <row r="162" s="1444" customFormat="1"/>
    <row r="163" s="1444" customFormat="1"/>
    <row r="164" s="1444" customFormat="1"/>
    <row r="165" s="1444" customFormat="1"/>
    <row r="166" s="1444" customFormat="1"/>
    <row r="167" s="1444" customFormat="1"/>
    <row r="168" s="1444" customFormat="1"/>
    <row r="169" s="1444" customFormat="1"/>
    <row r="170" s="1444" customFormat="1"/>
    <row r="171" s="1444" customFormat="1"/>
    <row r="172" s="1444" customFormat="1"/>
    <row r="173" s="1444" customFormat="1"/>
    <row r="174" s="1444" customFormat="1"/>
    <row r="175" s="1444" customFormat="1"/>
    <row r="176" s="1444" customFormat="1"/>
    <row r="177" s="1444" customFormat="1"/>
    <row r="178" s="1444" customFormat="1"/>
    <row r="179" s="1444" customFormat="1"/>
    <row r="180" s="1444" customFormat="1"/>
    <row r="181" s="1444" customFormat="1"/>
    <row r="182" s="1444" customFormat="1"/>
    <row r="183" s="1444" customFormat="1"/>
    <row r="184" s="1444" customFormat="1"/>
    <row r="185" s="1444" customFormat="1"/>
    <row r="186" s="1444" customFormat="1"/>
    <row r="187" s="1444" customFormat="1"/>
    <row r="188" s="1444" customFormat="1"/>
    <row r="189" s="1444" customFormat="1"/>
    <row r="190" s="1444" customFormat="1"/>
    <row r="191" s="1444" customFormat="1"/>
    <row r="192" s="1444" customFormat="1"/>
    <row r="193" s="1444" customFormat="1"/>
    <row r="194" s="1444" customFormat="1"/>
    <row r="195" s="1444" customFormat="1"/>
    <row r="196" s="1444" customFormat="1"/>
    <row r="197" s="1444" customFormat="1"/>
    <row r="198" s="1444" customFormat="1"/>
    <row r="199" s="1444" customFormat="1"/>
    <row r="200" s="1444" customFormat="1"/>
    <row r="201" s="1444" customFormat="1"/>
    <row r="202" s="1444" customFormat="1"/>
    <row r="203" s="1444" customFormat="1"/>
    <row r="204" s="1444" customFormat="1"/>
    <row r="205" s="1444" customFormat="1"/>
    <row r="206" s="1444" customFormat="1"/>
    <row r="207" s="1444" customFormat="1"/>
    <row r="208" s="1444" customFormat="1"/>
    <row r="209" s="1444" customFormat="1"/>
    <row r="210" s="1444" customFormat="1"/>
    <row r="211" s="1444" customFormat="1"/>
    <row r="212" s="1444" customFormat="1"/>
    <row r="213" s="1444" customFormat="1"/>
    <row r="214" s="1444" customFormat="1"/>
    <row r="215" s="1444" customFormat="1"/>
    <row r="216" s="1444" customFormat="1"/>
    <row r="217" s="1444" customFormat="1"/>
    <row r="218" s="1444" customFormat="1"/>
    <row r="219" s="1444" customFormat="1"/>
    <row r="220" s="1444" customFormat="1"/>
    <row r="221" s="1444" customFormat="1"/>
    <row r="222" s="1444" customFormat="1"/>
    <row r="223" s="1444" customFormat="1"/>
    <row r="224" s="1444" customFormat="1"/>
    <row r="225" s="1444" customFormat="1"/>
    <row r="226" s="1444" customFormat="1"/>
    <row r="227" s="1444" customFormat="1"/>
    <row r="228" s="1444" customFormat="1"/>
    <row r="229" s="1444" customFormat="1"/>
    <row r="230" s="1444" customFormat="1"/>
    <row r="231" s="1444" customFormat="1"/>
    <row r="232" s="1444" customFormat="1"/>
    <row r="233" s="1444" customFormat="1"/>
    <row r="234" s="1444" customFormat="1"/>
    <row r="235" s="1444" customFormat="1"/>
    <row r="236" s="1444" customFormat="1"/>
    <row r="237" s="1444" customFormat="1"/>
    <row r="238" s="1444" customFormat="1"/>
    <row r="239" s="1444" customFormat="1"/>
    <row r="240" s="1444" customFormat="1"/>
    <row r="241" s="1444" customFormat="1"/>
    <row r="242" s="1444" customFormat="1"/>
    <row r="243" s="1444" customFormat="1"/>
    <row r="244" s="1444" customFormat="1"/>
    <row r="245" s="1444" customFormat="1"/>
    <row r="246" s="1444" customFormat="1"/>
    <row r="247" s="1444" customFormat="1"/>
    <row r="248" s="1444" customFormat="1"/>
    <row r="249" s="1444" customFormat="1"/>
    <row r="250" s="1444" customFormat="1"/>
    <row r="251" s="1444" customFormat="1"/>
    <row r="252" s="1444" customFormat="1"/>
    <row r="253" s="1444" customFormat="1"/>
    <row r="254" s="1444" customFormat="1"/>
    <row r="255" s="1444" customFormat="1"/>
    <row r="256" s="1444" customFormat="1"/>
    <row r="257" s="1444" customFormat="1"/>
    <row r="258" s="1444" customFormat="1"/>
    <row r="259" s="1444" customFormat="1"/>
    <row r="260" s="1444" customFormat="1"/>
    <row r="261" s="1444" customFormat="1"/>
    <row r="262" s="1444" customFormat="1"/>
    <row r="263" s="1444" customFormat="1"/>
    <row r="264" s="1444" customFormat="1"/>
    <row r="265" s="1444" customFormat="1"/>
    <row r="266" s="1444" customFormat="1"/>
    <row r="267" s="1444" customFormat="1"/>
    <row r="268" s="1444" customFormat="1"/>
    <row r="269" s="1444" customFormat="1"/>
    <row r="270" s="1444" customFormat="1"/>
    <row r="271" s="1444" customFormat="1"/>
    <row r="272" s="1444" customFormat="1"/>
    <row r="273" s="1444" customFormat="1"/>
    <row r="274" s="1444" customFormat="1"/>
    <row r="275" s="1444" customFormat="1"/>
    <row r="276" s="1444" customFormat="1"/>
    <row r="277" s="1444" customFormat="1"/>
    <row r="278" s="1444" customFormat="1"/>
    <row r="279" s="1444" customFormat="1"/>
    <row r="280" s="1444" customFormat="1"/>
    <row r="281" s="1444" customFormat="1"/>
    <row r="282" s="1444" customFormat="1"/>
    <row r="283" s="1444" customFormat="1"/>
    <row r="284" s="1444" customFormat="1"/>
    <row r="285" s="1444" customFormat="1"/>
    <row r="286" s="1444" customFormat="1"/>
    <row r="287" s="1444" customFormat="1"/>
    <row r="288" s="1444" customFormat="1"/>
    <row r="289" s="1444" customFormat="1"/>
    <row r="290" s="1444" customFormat="1"/>
    <row r="291" s="1444" customFormat="1"/>
    <row r="292" s="1444" customFormat="1"/>
    <row r="293" s="1444" customFormat="1"/>
    <row r="294" s="1444" customFormat="1"/>
    <row r="295" s="1444" customFormat="1"/>
    <row r="296" s="1444" customFormat="1"/>
    <row r="297" s="1444" customFormat="1"/>
    <row r="298" s="1444" customFormat="1"/>
    <row r="299" s="1444" customFormat="1"/>
    <row r="300" s="1444" customFormat="1"/>
    <row r="301" s="1444" customFormat="1"/>
    <row r="302" s="1444" customFormat="1"/>
    <row r="303" s="1444" customFormat="1"/>
    <row r="304" s="1444" customFormat="1"/>
    <row r="305" s="1444" customFormat="1"/>
    <row r="306" s="1444" customFormat="1"/>
    <row r="307" s="1444" customFormat="1"/>
    <row r="308" s="1444" customFormat="1"/>
    <row r="309" s="1444" customFormat="1"/>
    <row r="310" s="1444" customFormat="1"/>
    <row r="311" s="1444" customFormat="1"/>
    <row r="312" s="1444" customFormat="1"/>
    <row r="313" s="1444" customFormat="1"/>
    <row r="314" s="1444" customFormat="1"/>
    <row r="315" s="1444" customFormat="1"/>
    <row r="316" s="1444" customFormat="1"/>
    <row r="317" s="1444" customFormat="1"/>
    <row r="318" s="1444" customFormat="1"/>
    <row r="319" s="1444" customFormat="1"/>
    <row r="320" s="1444" customFormat="1"/>
    <row r="321" s="1444" customFormat="1"/>
    <row r="322" s="1444" customFormat="1"/>
    <row r="323" s="1444" customFormat="1"/>
    <row r="324" s="1444" customFormat="1"/>
    <row r="325" s="1444" customFormat="1"/>
    <row r="326" s="1444" customFormat="1"/>
    <row r="327" s="1444" customFormat="1"/>
    <row r="328" s="1444" customFormat="1"/>
    <row r="329" s="1444" customFormat="1"/>
    <row r="330" s="1444" customFormat="1"/>
    <row r="331" s="1444" customFormat="1"/>
    <row r="332" s="1444" customFormat="1"/>
    <row r="333" s="1444" customFormat="1"/>
    <row r="334" s="1444" customFormat="1"/>
    <row r="335" s="1444" customFormat="1"/>
    <row r="336" s="1444" customFormat="1"/>
    <row r="337" s="1444" customFormat="1"/>
    <row r="338" s="1444" customFormat="1"/>
    <row r="339" s="1444" customFormat="1"/>
    <row r="340" s="1444" customFormat="1"/>
    <row r="341" s="1444" customFormat="1"/>
    <row r="342" s="1444" customFormat="1"/>
    <row r="343" s="1444" customFormat="1"/>
    <row r="344" s="1444" customFormat="1"/>
    <row r="345" s="1444" customFormat="1"/>
    <row r="346" s="1444" customFormat="1"/>
    <row r="347" s="1444" customFormat="1"/>
    <row r="348" s="1444" customFormat="1"/>
    <row r="349" s="1444" customFormat="1"/>
    <row r="350" s="1444" customFormat="1"/>
    <row r="351" s="1444" customFormat="1"/>
    <row r="352" s="1444" customFormat="1"/>
    <row r="353" s="1444" customFormat="1"/>
    <row r="354" s="1444" customFormat="1"/>
    <row r="355" s="1444" customFormat="1"/>
    <row r="356" s="1444" customFormat="1"/>
    <row r="357" s="1444" customFormat="1"/>
    <row r="358" s="1444" customFormat="1"/>
    <row r="359" s="1444" customFormat="1"/>
    <row r="360" s="1444" customFormat="1"/>
    <row r="361" s="1444" customFormat="1"/>
    <row r="362" s="1444" customFormat="1"/>
    <row r="363" s="1444" customFormat="1"/>
    <row r="364" s="1444" customFormat="1"/>
    <row r="365" s="1444" customFormat="1"/>
    <row r="366" s="1444" customFormat="1"/>
    <row r="367" s="1444" customFormat="1"/>
    <row r="368" s="1444" customFormat="1"/>
    <row r="369" s="1444" customFormat="1"/>
    <row r="370" s="1444" customFormat="1"/>
    <row r="371" s="1444" customFormat="1"/>
    <row r="372" s="1444" customFormat="1"/>
    <row r="373" s="1444" customFormat="1"/>
    <row r="374" s="1444" customFormat="1"/>
    <row r="375" s="1444" customFormat="1"/>
    <row r="376" s="1444" customFormat="1"/>
    <row r="377" s="1444" customFormat="1"/>
    <row r="378" s="1444" customFormat="1"/>
    <row r="379" s="1444" customFormat="1"/>
    <row r="380" s="1444" customFormat="1"/>
    <row r="381" s="1444" customFormat="1"/>
    <row r="382" s="1444" customFormat="1"/>
    <row r="383" s="1444" customFormat="1"/>
    <row r="384" s="1444" customFormat="1"/>
    <row r="385" s="1444" customFormat="1"/>
    <row r="386" s="1444" customFormat="1"/>
    <row r="387" s="1444" customFormat="1"/>
    <row r="388" s="1444" customFormat="1"/>
    <row r="389" s="1444" customFormat="1"/>
    <row r="390" s="1444" customFormat="1"/>
    <row r="391" s="1444" customFormat="1"/>
    <row r="392" s="1444" customFormat="1"/>
    <row r="393" s="1444" customFormat="1"/>
    <row r="394" s="1444" customFormat="1"/>
    <row r="395" s="1444" customFormat="1"/>
    <row r="396" s="1444" customFormat="1"/>
    <row r="397" s="1444" customFormat="1"/>
    <row r="398" s="1444" customFormat="1"/>
    <row r="399" s="1444" customFormat="1"/>
    <row r="400" s="1444" customFormat="1"/>
    <row r="401" s="1444" customFormat="1"/>
    <row r="402" s="1444" customFormat="1"/>
    <row r="403" s="1444" customFormat="1"/>
    <row r="404" s="1444" customFormat="1"/>
    <row r="405" s="1444" customFormat="1"/>
    <row r="406" s="1444" customFormat="1"/>
    <row r="407" s="1444" customFormat="1"/>
    <row r="408" s="1444" customFormat="1"/>
    <row r="409" s="1444" customFormat="1"/>
    <row r="410" s="1444" customFormat="1"/>
    <row r="411" s="1444" customFormat="1"/>
    <row r="412" s="1444" customFormat="1"/>
    <row r="413" s="1444" customFormat="1"/>
    <row r="414" s="1444" customFormat="1"/>
    <row r="415" s="1444" customFormat="1"/>
    <row r="416" s="1444" customFormat="1"/>
    <row r="417" s="1444" customFormat="1"/>
    <row r="418" s="1444" customFormat="1"/>
    <row r="419" s="1444" customFormat="1"/>
    <row r="420" s="1444" customFormat="1"/>
    <row r="421" s="1444" customFormat="1"/>
    <row r="422" s="1444" customFormat="1"/>
    <row r="423" s="1444" customFormat="1"/>
    <row r="424" s="1444" customFormat="1"/>
    <row r="425" s="1444" customFormat="1"/>
    <row r="426" s="1444" customFormat="1"/>
    <row r="427" s="1444" customFormat="1"/>
    <row r="428" s="1444" customFormat="1"/>
    <row r="429" s="1444" customFormat="1"/>
    <row r="430" s="1444" customFormat="1"/>
    <row r="431" s="1444" customFormat="1"/>
    <row r="432" s="1444" customFormat="1"/>
    <row r="433" s="1444" customFormat="1"/>
    <row r="434" s="1444" customFormat="1"/>
    <row r="435" s="1444" customFormat="1"/>
    <row r="436" s="1444" customFormat="1"/>
    <row r="437" s="1444" customFormat="1"/>
    <row r="438" s="1444" customFormat="1"/>
    <row r="439" s="1444" customFormat="1"/>
    <row r="440" s="1444" customFormat="1"/>
    <row r="441" s="1444" customFormat="1"/>
    <row r="442" s="1444" customFormat="1"/>
    <row r="443" s="1444" customFormat="1"/>
    <row r="444" s="1444" customFormat="1"/>
    <row r="445" s="1444" customFormat="1"/>
    <row r="446" s="1444" customFormat="1"/>
    <row r="447" s="1444" customFormat="1"/>
    <row r="448" s="1444" customFormat="1"/>
    <row r="449" s="1444" customFormat="1"/>
    <row r="450" s="1444" customFormat="1"/>
    <row r="451" s="1444" customFormat="1"/>
    <row r="452" s="1444" customFormat="1"/>
    <row r="453" s="1444" customFormat="1"/>
    <row r="454" s="1444" customFormat="1"/>
    <row r="455" s="1444" customFormat="1"/>
    <row r="456" s="1444" customFormat="1"/>
    <row r="457" s="1444" customFormat="1"/>
    <row r="458" s="1444" customFormat="1"/>
    <row r="459" s="1444" customFormat="1"/>
    <row r="460" s="1444" customFormat="1"/>
    <row r="461" s="1444" customFormat="1"/>
    <row r="462" s="1444" customFormat="1"/>
    <row r="463" s="1444" customFormat="1"/>
    <row r="464" s="1444" customFormat="1"/>
    <row r="465" s="1444" customFormat="1"/>
    <row r="466" s="1444" customFormat="1"/>
    <row r="467" s="1444" customFormat="1"/>
    <row r="468" s="1444" customFormat="1"/>
    <row r="469" s="1444" customFormat="1"/>
    <row r="470" s="1444" customFormat="1"/>
    <row r="471" s="1444" customFormat="1"/>
    <row r="472" s="1444" customFormat="1"/>
    <row r="473" s="1444" customFormat="1"/>
    <row r="474" s="1444" customFormat="1"/>
    <row r="475" s="1444" customFormat="1"/>
    <row r="476" s="1444" customFormat="1"/>
    <row r="477" s="1444" customFormat="1"/>
    <row r="478" s="1444" customFormat="1"/>
    <row r="479" s="1444" customFormat="1"/>
    <row r="480" s="1444" customFormat="1"/>
    <row r="481" s="1444" customFormat="1"/>
    <row r="482" s="1444" customFormat="1"/>
    <row r="483" s="1444" customFormat="1"/>
    <row r="484" s="1444" customFormat="1"/>
    <row r="485" s="1444" customFormat="1"/>
    <row r="486" s="1444" customFormat="1"/>
    <row r="487" s="1444" customFormat="1"/>
    <row r="488" s="1444" customFormat="1"/>
    <row r="489" s="1444" customFormat="1"/>
    <row r="490" s="1444" customFormat="1"/>
    <row r="491" s="1444" customFormat="1"/>
    <row r="492" s="1444" customFormat="1"/>
    <row r="493" s="1444" customFormat="1"/>
    <row r="494" s="1444" customFormat="1"/>
    <row r="495" s="1444" customFormat="1"/>
    <row r="496" s="1444" customFormat="1"/>
    <row r="497" s="1444" customFormat="1"/>
    <row r="498" s="1444" customFormat="1"/>
    <row r="499" s="1444" customFormat="1"/>
    <row r="500" s="1444" customFormat="1"/>
    <row r="501" s="1444" customFormat="1"/>
    <row r="502" s="1444" customFormat="1"/>
    <row r="503" s="1444" customFormat="1"/>
    <row r="504" s="1444" customFormat="1"/>
    <row r="505" s="1444" customFormat="1"/>
    <row r="506" s="1444" customFormat="1"/>
    <row r="507" s="1444" customFormat="1"/>
    <row r="508" s="1444" customFormat="1"/>
    <row r="509" s="1444" customFormat="1"/>
    <row r="510" s="1444" customFormat="1"/>
    <row r="511" s="1444" customFormat="1"/>
    <row r="512" s="1444" customFormat="1"/>
    <row r="513" s="1444" customFormat="1"/>
    <row r="514" s="1444" customFormat="1"/>
    <row r="515" s="1444" customFormat="1"/>
    <row r="516" s="1444" customFormat="1"/>
    <row r="517" s="1444" customFormat="1"/>
    <row r="518" s="1444" customFormat="1"/>
    <row r="519" s="1444" customFormat="1"/>
    <row r="520" s="1444" customFormat="1"/>
    <row r="521" s="1444" customFormat="1"/>
    <row r="522" s="1444" customFormat="1"/>
    <row r="523" s="1444" customFormat="1"/>
    <row r="524" s="1444" customFormat="1"/>
    <row r="525" s="1444" customFormat="1"/>
    <row r="526" s="1444" customFormat="1"/>
    <row r="527" s="1444" customFormat="1"/>
    <row r="528" s="1444" customFormat="1"/>
    <row r="529" s="1444" customFormat="1"/>
    <row r="530" s="1444" customFormat="1"/>
    <row r="531" s="1444" customFormat="1"/>
    <row r="532" s="1444" customFormat="1"/>
    <row r="533" s="1444" customFormat="1"/>
    <row r="534" s="1444" customFormat="1"/>
    <row r="535" s="1444" customFormat="1"/>
    <row r="536" s="1444" customFormat="1"/>
    <row r="537" s="1444" customFormat="1"/>
    <row r="538" s="1444" customFormat="1"/>
    <row r="539" s="1444" customFormat="1"/>
    <row r="540" s="1444" customFormat="1"/>
    <row r="541" s="1444" customFormat="1"/>
    <row r="542" s="1444" customFormat="1"/>
    <row r="543" s="1444" customFormat="1"/>
    <row r="544" s="1444" customFormat="1"/>
    <row r="545" s="1444" customFormat="1"/>
    <row r="546" s="1444" customFormat="1"/>
    <row r="547" s="1444" customFormat="1"/>
    <row r="548" s="1444" customFormat="1"/>
    <row r="549" s="1444" customFormat="1"/>
    <row r="550" s="1444" customFormat="1"/>
    <row r="551" s="1444" customFormat="1"/>
    <row r="552" s="1444" customFormat="1"/>
    <row r="553" s="1444" customFormat="1"/>
    <row r="554" s="1444" customFormat="1"/>
    <row r="555" s="1444" customFormat="1"/>
    <row r="556" s="1444" customFormat="1"/>
    <row r="557" s="1444" customFormat="1"/>
    <row r="558" s="1444" customFormat="1"/>
    <row r="559" s="1444" customFormat="1"/>
    <row r="560" s="1444" customFormat="1"/>
    <row r="561" s="1444" customFormat="1"/>
    <row r="562" s="1444" customFormat="1"/>
    <row r="563" s="1444" customFormat="1"/>
    <row r="564" s="1444" customFormat="1"/>
    <row r="565" s="1444" customFormat="1"/>
    <row r="566" s="1444" customFormat="1"/>
    <row r="567" s="1444" customFormat="1"/>
    <row r="568" s="1444" customFormat="1"/>
    <row r="569" s="1444" customFormat="1"/>
    <row r="570" s="1444" customFormat="1"/>
    <row r="571" s="1444" customFormat="1"/>
    <row r="572" s="1444" customFormat="1"/>
    <row r="573" s="1444" customFormat="1"/>
    <row r="574" s="1444" customFormat="1"/>
    <row r="575" s="1444" customFormat="1"/>
    <row r="576" s="1444" customFormat="1"/>
    <row r="577" s="1444" customFormat="1"/>
    <row r="578" s="1444" customFormat="1"/>
    <row r="579" s="1444" customFormat="1"/>
    <row r="580" s="1444" customFormat="1"/>
    <row r="581" s="1444" customFormat="1"/>
    <row r="582" s="1444" customFormat="1"/>
    <row r="583" s="1444" customFormat="1"/>
    <row r="584" s="1444" customFormat="1"/>
    <row r="585" s="1444" customFormat="1"/>
    <row r="586" s="1444" customFormat="1"/>
    <row r="587" s="1444" customFormat="1"/>
    <row r="588" s="1444" customFormat="1"/>
    <row r="589" s="1444" customFormat="1"/>
    <row r="590" s="1444" customFormat="1"/>
    <row r="591" s="1444" customFormat="1"/>
    <row r="592" s="1444" customFormat="1"/>
    <row r="593" s="1444" customFormat="1"/>
    <row r="594" s="1444" customFormat="1"/>
    <row r="595" s="1444" customFormat="1"/>
    <row r="596" s="1444" customFormat="1"/>
    <row r="597" s="1444" customFormat="1"/>
    <row r="598" s="1444" customFormat="1"/>
    <row r="599" s="1444" customFormat="1"/>
    <row r="600" s="1444" customFormat="1"/>
    <row r="601" s="1444" customFormat="1"/>
    <row r="602" s="1444" customFormat="1"/>
    <row r="603" s="1444" customFormat="1"/>
    <row r="604" s="1444" customFormat="1"/>
    <row r="605" s="1444" customFormat="1"/>
    <row r="606" s="1444" customFormat="1"/>
    <row r="607" s="1444" customFormat="1"/>
    <row r="608" s="1444" customFormat="1"/>
    <row r="609" s="1444" customFormat="1"/>
    <row r="610" s="1444" customFormat="1"/>
    <row r="611" s="1444" customFormat="1"/>
    <row r="612" s="1444" customFormat="1"/>
    <row r="613" s="1444" customFormat="1"/>
    <row r="614" s="1444" customFormat="1"/>
    <row r="615" s="1444" customFormat="1"/>
    <row r="616" s="1444" customFormat="1"/>
    <row r="617" s="1444" customFormat="1"/>
    <row r="618" s="1444" customFormat="1"/>
    <row r="619" s="1444" customFormat="1"/>
    <row r="620" s="1444" customFormat="1"/>
    <row r="621" s="1444" customFormat="1"/>
    <row r="622" s="1444" customFormat="1"/>
    <row r="623" s="1444" customFormat="1"/>
    <row r="624" s="1444" customFormat="1"/>
    <row r="625" s="1444" customFormat="1"/>
    <row r="626" s="1444" customFormat="1"/>
    <row r="627" s="1444" customFormat="1"/>
    <row r="628" s="1444" customFormat="1"/>
    <row r="629" s="1444" customFormat="1"/>
    <row r="630" s="1444" customFormat="1"/>
    <row r="631" s="1444" customFormat="1"/>
    <row r="632" s="1444" customFormat="1"/>
    <row r="633" s="1444" customFormat="1"/>
    <row r="634" s="1444" customFormat="1"/>
    <row r="635" s="1444" customFormat="1"/>
    <row r="636" s="1444" customFormat="1"/>
    <row r="637" s="1444" customFormat="1"/>
    <row r="638" s="1444" customFormat="1"/>
    <row r="639" s="1444" customFormat="1"/>
    <row r="640" s="1444" customFormat="1"/>
    <row r="641" s="1444" customFormat="1"/>
    <row r="642" s="1444" customFormat="1"/>
    <row r="643" s="1444" customFormat="1"/>
    <row r="644" s="1444" customFormat="1"/>
    <row r="645" s="1444" customFormat="1"/>
    <row r="646" s="1444" customFormat="1"/>
    <row r="647" s="1444" customFormat="1"/>
    <row r="648" s="1444" customFormat="1"/>
    <row r="649" s="1444" customFormat="1"/>
    <row r="650" s="1444" customFormat="1"/>
    <row r="651" s="1444" customFormat="1"/>
    <row r="652" s="1444" customFormat="1"/>
    <row r="653" s="1444" customFormat="1"/>
    <row r="654" s="1444" customFormat="1"/>
    <row r="655" s="1444" customFormat="1"/>
    <row r="656" s="1444" customFormat="1"/>
    <row r="657" s="1444" customFormat="1"/>
    <row r="658" s="1444" customFormat="1"/>
    <row r="659" s="1444" customFormat="1"/>
    <row r="660" s="1444" customFormat="1"/>
    <row r="661" s="1444" customFormat="1"/>
    <row r="662" s="1444" customFormat="1"/>
    <row r="663" s="1444" customFormat="1"/>
    <row r="664" s="1444" customFormat="1"/>
    <row r="665" s="1444" customFormat="1"/>
    <row r="666" s="1444" customFormat="1"/>
    <row r="667" s="1444" customFormat="1"/>
    <row r="668" s="1444" customFormat="1"/>
    <row r="669" s="1444" customFormat="1"/>
    <row r="670" s="1444" customFormat="1"/>
    <row r="671" s="1444" customFormat="1"/>
    <row r="672" s="1444" customFormat="1"/>
    <row r="673" s="1444" customFormat="1"/>
    <row r="674" s="1444" customFormat="1"/>
    <row r="675" s="1444" customFormat="1"/>
    <row r="676" s="1444" customFormat="1"/>
    <row r="677" s="1444" customFormat="1"/>
    <row r="678" s="1444" customFormat="1"/>
    <row r="679" s="1444" customFormat="1"/>
    <row r="680" s="1444" customFormat="1"/>
    <row r="681" s="1444" customFormat="1"/>
    <row r="682" s="1444" customFormat="1"/>
    <row r="683" s="1444" customFormat="1"/>
    <row r="684" s="1444" customFormat="1"/>
    <row r="685" s="1444" customFormat="1"/>
    <row r="686" s="1444" customFormat="1"/>
    <row r="687" s="1444" customFormat="1"/>
    <row r="688" s="1444" customFormat="1"/>
    <row r="689" s="1444" customFormat="1"/>
    <row r="690" s="1444" customFormat="1"/>
    <row r="691" s="1444" customFormat="1"/>
    <row r="692" s="1444" customFormat="1"/>
    <row r="693" s="1444" customFormat="1"/>
    <row r="694" s="1444" customFormat="1"/>
    <row r="695" s="1444" customFormat="1"/>
    <row r="696" s="1444" customFormat="1"/>
    <row r="697" s="1444" customFormat="1"/>
    <row r="698" s="1444" customFormat="1"/>
    <row r="699" s="1444" customFormat="1"/>
    <row r="700" s="1444" customFormat="1"/>
    <row r="701" s="1444" customFormat="1"/>
    <row r="702" s="1444" customFormat="1"/>
    <row r="703" s="1444" customFormat="1"/>
    <row r="704" s="1444" customFormat="1"/>
    <row r="705" s="1444" customFormat="1"/>
    <row r="706" s="1444" customFormat="1"/>
    <row r="707" s="1444" customFormat="1"/>
    <row r="708" s="1444" customFormat="1"/>
    <row r="709" s="1444" customFormat="1"/>
    <row r="710" s="1444" customFormat="1"/>
    <row r="711" s="1444" customFormat="1"/>
    <row r="712" s="1444" customFormat="1"/>
    <row r="713" s="1444" customFormat="1"/>
    <row r="714" s="1444" customFormat="1"/>
    <row r="715" s="1444" customFormat="1"/>
    <row r="716" s="1444" customFormat="1"/>
    <row r="717" s="1444" customFormat="1"/>
    <row r="718" s="1444" customFormat="1"/>
    <row r="719" s="1444" customFormat="1"/>
    <row r="720" s="1444" customFormat="1"/>
    <row r="721" s="1444" customFormat="1"/>
    <row r="722" s="1444" customFormat="1"/>
    <row r="723" s="1444" customFormat="1"/>
    <row r="724" s="1444" customFormat="1"/>
    <row r="725" s="1444" customFormat="1"/>
    <row r="726" s="1444" customFormat="1"/>
    <row r="727" s="1444" customFormat="1"/>
    <row r="728" s="1444" customFormat="1"/>
    <row r="729" s="1444" customFormat="1"/>
    <row r="730" s="1444" customFormat="1"/>
    <row r="731" s="1444" customFormat="1"/>
    <row r="732" s="1444" customFormat="1"/>
    <row r="733" s="1444" customFormat="1"/>
    <row r="734" s="1444" customFormat="1"/>
    <row r="735" s="1444" customFormat="1"/>
    <row r="736" s="1444" customFormat="1"/>
    <row r="737" s="1444" customFormat="1"/>
    <row r="738" s="1444" customFormat="1"/>
    <row r="739" s="1444" customFormat="1"/>
    <row r="740" s="1444" customFormat="1"/>
    <row r="741" s="1444" customFormat="1"/>
    <row r="742" s="1444" customFormat="1"/>
    <row r="743" s="1444" customFormat="1"/>
    <row r="744" s="1444" customFormat="1"/>
    <row r="745" s="1444" customFormat="1"/>
    <row r="746" s="1444" customFormat="1"/>
    <row r="747" s="1444" customFormat="1"/>
    <row r="748" s="1444" customFormat="1"/>
    <row r="749" s="1444" customFormat="1"/>
    <row r="750" s="1444" customFormat="1"/>
    <row r="751" s="1444" customFormat="1"/>
    <row r="752" s="1444" customFormat="1"/>
    <row r="753" s="1444" customFormat="1"/>
    <row r="754" s="1444" customFormat="1"/>
    <row r="755" s="1444" customFormat="1"/>
    <row r="756" s="1444" customFormat="1"/>
    <row r="757" s="1444" customFormat="1"/>
    <row r="758" s="1444" customFormat="1"/>
    <row r="759" s="1444" customFormat="1"/>
    <row r="760" s="1444" customFormat="1"/>
    <row r="761" s="1444" customFormat="1"/>
    <row r="762" s="1444" customFormat="1"/>
    <row r="763" s="1444" customFormat="1"/>
    <row r="764" s="1444" customFormat="1"/>
    <row r="765" s="1444" customFormat="1"/>
    <row r="766" s="1444" customFormat="1"/>
    <row r="767" s="1444" customFormat="1"/>
    <row r="768" s="1444" customFormat="1"/>
    <row r="769" s="1444" customFormat="1"/>
    <row r="770" s="1444" customFormat="1"/>
    <row r="771" s="1444" customFormat="1"/>
    <row r="772" s="1444" customFormat="1"/>
    <row r="773" s="1444" customFormat="1"/>
    <row r="774" s="1444" customFormat="1"/>
    <row r="775" s="1444" customFormat="1"/>
    <row r="776" s="1444" customFormat="1"/>
    <row r="777" s="1444" customFormat="1"/>
    <row r="778" s="1444" customFormat="1"/>
    <row r="779" s="1444" customFormat="1"/>
    <row r="780" s="1444" customFormat="1"/>
    <row r="781" s="1444" customFormat="1"/>
    <row r="782" s="1444" customFormat="1"/>
    <row r="783" s="1444" customFormat="1"/>
    <row r="784" s="1444" customFormat="1"/>
    <row r="785" s="1444" customFormat="1"/>
    <row r="786" s="1444" customFormat="1"/>
    <row r="787" s="1444" customFormat="1"/>
    <row r="788" s="1444" customFormat="1"/>
    <row r="789" s="1444" customFormat="1"/>
    <row r="790" s="1444" customFormat="1"/>
    <row r="791" s="1444" customFormat="1"/>
    <row r="792" s="1444" customFormat="1"/>
    <row r="793" s="1444" customFormat="1"/>
    <row r="794" s="1444" customFormat="1"/>
    <row r="795" s="1444" customFormat="1"/>
    <row r="796" s="1444" customFormat="1"/>
    <row r="797" s="1444" customFormat="1"/>
    <row r="798" s="1444" customFormat="1"/>
    <row r="799" s="1444" customFormat="1"/>
    <row r="800" s="1444" customFormat="1"/>
    <row r="801" s="1444" customFormat="1"/>
    <row r="802" s="1444" customFormat="1"/>
    <row r="803" s="1444" customFormat="1"/>
    <row r="804" s="1444" customFormat="1"/>
    <row r="805" s="1444" customFormat="1"/>
    <row r="806" s="1444" customFormat="1"/>
    <row r="807" s="1444" customFormat="1"/>
    <row r="808" s="1444" customFormat="1"/>
    <row r="809" s="1444" customFormat="1"/>
    <row r="810" s="1444" customFormat="1"/>
    <row r="811" s="1444" customFormat="1"/>
    <row r="812" s="1444" customFormat="1"/>
    <row r="813" s="1444" customFormat="1"/>
    <row r="814" s="1444" customFormat="1"/>
    <row r="815" s="1444" customFormat="1"/>
    <row r="816" s="1444" customFormat="1"/>
    <row r="817" s="1444" customFormat="1"/>
    <row r="818" s="1444" customFormat="1"/>
    <row r="819" s="1444" customFormat="1"/>
    <row r="820" s="1444" customFormat="1"/>
    <row r="821" s="1444" customFormat="1"/>
    <row r="822" s="1444" customFormat="1"/>
    <row r="823" s="1444" customFormat="1"/>
    <row r="824" s="1444" customFormat="1"/>
    <row r="825" s="1444" customFormat="1"/>
    <row r="826" s="1444" customFormat="1"/>
  </sheetData>
  <sheetProtection algorithmName="SHA-512" hashValue="ut4js47xcJOtSTIKwZlYBdjd9hACUmWRfPuh+qk4TBKgvceMYc9wm8KoeK3sqMOTlbgwjPlVGxdbLXRA6GAwZg==" saltValue="Rm58HcLx4mG3M+YjBUNvzg==" spinCount="100000" sheet="1" objects="1" scenarios="1"/>
  <mergeCells count="6">
    <mergeCell ref="C3:H3"/>
    <mergeCell ref="B25:H25"/>
    <mergeCell ref="J6:O6"/>
    <mergeCell ref="P6:Q6"/>
    <mergeCell ref="P7:Q7"/>
    <mergeCell ref="B7:B9"/>
  </mergeCells>
  <hyperlinks>
    <hyperlink ref="B28" location="Index!A1" display="Return to Index"/>
  </hyperlinks>
  <pageMargins left="0.23622047244094491" right="0.23622047244094491" top="0.74803149606299213" bottom="0.74803149606299213" header="0.31496062992125984" footer="0.31496062992125984"/>
  <pageSetup paperSize="9" scale="89" orientation="landscape" horizontalDpi="4294967293" verticalDpi="0"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FQ867"/>
  <sheetViews>
    <sheetView topLeftCell="A19" workbookViewId="0">
      <selection activeCell="E28" sqref="E28"/>
    </sheetView>
  </sheetViews>
  <sheetFormatPr defaultColWidth="10.28515625" defaultRowHeight="14.25"/>
  <cols>
    <col min="1" max="1" width="9.28515625" style="1470" customWidth="1"/>
    <col min="2" max="2" width="19.42578125" style="379" customWidth="1"/>
    <col min="3" max="3" width="17.28515625" style="379" customWidth="1"/>
    <col min="4" max="4" width="19.5703125" style="379" bestFit="1" customWidth="1"/>
    <col min="5" max="5" width="19.42578125" style="379" customWidth="1"/>
    <col min="6" max="6" width="23.28515625" style="379" customWidth="1"/>
    <col min="7" max="7" width="23.5703125" style="379" customWidth="1"/>
    <col min="8" max="8" width="4.42578125" style="1470" customWidth="1"/>
    <col min="9" max="9" width="22.7109375" style="379" customWidth="1"/>
    <col min="10" max="11" width="10.7109375" style="1470" customWidth="1"/>
    <col min="12" max="12" width="9" style="1470" customWidth="1"/>
    <col min="13" max="13" width="19.28515625" style="1470" customWidth="1"/>
    <col min="14" max="14" width="6.7109375" style="1470" customWidth="1"/>
    <col min="15" max="15" width="16" style="1470" customWidth="1"/>
    <col min="16" max="35" width="6.7109375" style="1470" customWidth="1"/>
    <col min="36" max="173" width="10.28515625" style="1470"/>
    <col min="174" max="16384" width="10.28515625" style="379"/>
  </cols>
  <sheetData>
    <row r="1" spans="1:14" s="1470" customFormat="1"/>
    <row r="2" spans="1:14" ht="18">
      <c r="C2" s="1838" t="s">
        <v>572</v>
      </c>
      <c r="D2" s="1839"/>
      <c r="E2" s="1839"/>
      <c r="F2" s="1839"/>
      <c r="G2" s="1839"/>
      <c r="H2" s="1839"/>
      <c r="I2" s="1840"/>
    </row>
    <row r="3" spans="1:14">
      <c r="B3" s="1470"/>
      <c r="C3" s="2002"/>
      <c r="D3" s="2003"/>
      <c r="E3" s="2003"/>
      <c r="F3" s="2003"/>
      <c r="G3" s="2003"/>
      <c r="H3" s="2003"/>
      <c r="I3" s="2004"/>
    </row>
    <row r="4" spans="1:14" s="1470" customFormat="1" ht="13.5" customHeight="1">
      <c r="M4" s="1475"/>
    </row>
    <row r="5" spans="1:14" s="1470" customFormat="1" ht="15">
      <c r="B5" s="1476" t="s">
        <v>440</v>
      </c>
    </row>
    <row r="6" spans="1:14" s="1470" customFormat="1" ht="15" thickBot="1">
      <c r="B6" s="1477"/>
      <c r="C6" s="1478"/>
      <c r="D6" s="1478"/>
      <c r="E6" s="1478"/>
      <c r="F6" s="1478"/>
      <c r="G6" s="1478"/>
      <c r="H6" s="1478"/>
      <c r="I6" s="1478"/>
    </row>
    <row r="7" spans="1:14" ht="33" customHeight="1" thickBot="1">
      <c r="B7" s="2000" t="s">
        <v>441</v>
      </c>
      <c r="C7" s="911" t="s">
        <v>442</v>
      </c>
      <c r="D7" s="911" t="s">
        <v>443</v>
      </c>
      <c r="E7" s="911" t="s">
        <v>444</v>
      </c>
      <c r="F7" s="913" t="s">
        <v>445</v>
      </c>
      <c r="G7" s="911" t="s">
        <v>676</v>
      </c>
      <c r="H7" s="1494" t="s">
        <v>446</v>
      </c>
      <c r="I7" s="911" t="s">
        <v>677</v>
      </c>
    </row>
    <row r="8" spans="1:14" ht="15" customHeight="1" thickBot="1">
      <c r="A8" s="1471"/>
      <c r="B8" s="2001"/>
      <c r="C8" s="912">
        <v>1</v>
      </c>
      <c r="D8" s="912">
        <v>2</v>
      </c>
      <c r="E8" s="912">
        <v>3</v>
      </c>
      <c r="F8" s="912">
        <v>4</v>
      </c>
      <c r="G8" s="912" t="s">
        <v>447</v>
      </c>
      <c r="H8" s="1488"/>
      <c r="I8" s="912" t="s">
        <v>447</v>
      </c>
    </row>
    <row r="9" spans="1:14">
      <c r="B9" s="380" t="s">
        <v>448</v>
      </c>
      <c r="C9" s="1463"/>
      <c r="D9" s="1464"/>
      <c r="E9" s="1464"/>
      <c r="F9" s="1464"/>
      <c r="G9" s="381">
        <f>SUM(C9:F9)</f>
        <v>0</v>
      </c>
      <c r="H9" s="1495"/>
      <c r="I9" s="382">
        <f>C9+D9+E9+F9</f>
        <v>0</v>
      </c>
      <c r="J9" s="1500"/>
    </row>
    <row r="10" spans="1:14">
      <c r="B10" s="383" t="s">
        <v>573</v>
      </c>
      <c r="C10" s="1465"/>
      <c r="D10" s="1465"/>
      <c r="E10" s="1465"/>
      <c r="F10" s="1465"/>
      <c r="G10" s="381">
        <f t="shared" ref="G10:G18" si="0">SUM(C10:F10)</f>
        <v>0</v>
      </c>
      <c r="H10" s="1495"/>
      <c r="I10" s="382">
        <f t="shared" ref="I10:I18" si="1">C10+D10+E10+F10</f>
        <v>0</v>
      </c>
      <c r="J10" s="1500"/>
    </row>
    <row r="11" spans="1:14">
      <c r="B11" s="384" t="s">
        <v>449</v>
      </c>
      <c r="C11" s="1466"/>
      <c r="D11" s="1465"/>
      <c r="E11" s="1465"/>
      <c r="F11" s="1465"/>
      <c r="G11" s="381">
        <f t="shared" si="0"/>
        <v>0</v>
      </c>
      <c r="H11" s="1495"/>
      <c r="I11" s="382">
        <f t="shared" si="1"/>
        <v>0</v>
      </c>
      <c r="J11" s="1500"/>
      <c r="K11" s="1501"/>
      <c r="M11" s="1472"/>
      <c r="N11" s="1472"/>
    </row>
    <row r="12" spans="1:14">
      <c r="B12" s="385" t="s">
        <v>450</v>
      </c>
      <c r="C12" s="1465"/>
      <c r="D12" s="1465"/>
      <c r="E12" s="1465"/>
      <c r="F12" s="1465"/>
      <c r="G12" s="381">
        <f t="shared" si="0"/>
        <v>0</v>
      </c>
      <c r="H12" s="1495"/>
      <c r="I12" s="382">
        <f t="shared" si="1"/>
        <v>0</v>
      </c>
      <c r="J12" s="1500"/>
    </row>
    <row r="13" spans="1:14">
      <c r="B13" s="386" t="s">
        <v>451</v>
      </c>
      <c r="C13" s="1467"/>
      <c r="D13" s="1465"/>
      <c r="E13" s="1465"/>
      <c r="F13" s="1465"/>
      <c r="G13" s="381">
        <f t="shared" si="0"/>
        <v>0</v>
      </c>
      <c r="H13" s="1495"/>
      <c r="I13" s="382">
        <f t="shared" si="1"/>
        <v>0</v>
      </c>
      <c r="J13" s="1500"/>
    </row>
    <row r="14" spans="1:14">
      <c r="B14" s="387" t="s">
        <v>452</v>
      </c>
      <c r="C14" s="1466"/>
      <c r="D14" s="1465"/>
      <c r="E14" s="1465"/>
      <c r="F14" s="1465"/>
      <c r="G14" s="381">
        <f t="shared" si="0"/>
        <v>0</v>
      </c>
      <c r="H14" s="1495"/>
      <c r="I14" s="382">
        <f t="shared" si="1"/>
        <v>0</v>
      </c>
      <c r="J14" s="1500"/>
    </row>
    <row r="15" spans="1:14">
      <c r="B15" s="388" t="s">
        <v>453</v>
      </c>
      <c r="C15" s="1466"/>
      <c r="D15" s="1465"/>
      <c r="E15" s="1465"/>
      <c r="F15" s="1465"/>
      <c r="G15" s="381">
        <f t="shared" si="0"/>
        <v>0</v>
      </c>
      <c r="H15" s="1495"/>
      <c r="I15" s="382">
        <f t="shared" si="1"/>
        <v>0</v>
      </c>
      <c r="J15" s="1500"/>
    </row>
    <row r="16" spans="1:14">
      <c r="A16" s="1472"/>
      <c r="B16" s="387" t="s">
        <v>454</v>
      </c>
      <c r="C16" s="1467"/>
      <c r="D16" s="1465"/>
      <c r="E16" s="1465"/>
      <c r="F16" s="1465"/>
      <c r="G16" s="381">
        <f t="shared" si="0"/>
        <v>0</v>
      </c>
      <c r="H16" s="1495"/>
      <c r="I16" s="382">
        <f t="shared" si="1"/>
        <v>0</v>
      </c>
      <c r="J16" s="1500"/>
    </row>
    <row r="17" spans="1:13">
      <c r="A17" s="1472"/>
      <c r="B17" s="383" t="s">
        <v>455</v>
      </c>
      <c r="C17" s="1467"/>
      <c r="D17" s="1465"/>
      <c r="E17" s="1465"/>
      <c r="F17" s="1465"/>
      <c r="G17" s="381">
        <f t="shared" si="0"/>
        <v>0</v>
      </c>
      <c r="H17" s="1495"/>
      <c r="I17" s="382">
        <f t="shared" si="1"/>
        <v>0</v>
      </c>
      <c r="J17" s="1500"/>
    </row>
    <row r="18" spans="1:13" ht="15" thickBot="1">
      <c r="A18" s="1472"/>
      <c r="B18" s="389" t="s">
        <v>456</v>
      </c>
      <c r="C18" s="1468"/>
      <c r="D18" s="1469"/>
      <c r="E18" s="1469"/>
      <c r="F18" s="1469"/>
      <c r="G18" s="381">
        <f t="shared" si="0"/>
        <v>0</v>
      </c>
      <c r="H18" s="1495"/>
      <c r="I18" s="910">
        <f t="shared" si="1"/>
        <v>0</v>
      </c>
      <c r="J18" s="1500"/>
    </row>
    <row r="19" spans="1:13" ht="15" thickBot="1">
      <c r="B19" s="914" t="s">
        <v>457</v>
      </c>
      <c r="C19" s="915"/>
      <c r="D19" s="915"/>
      <c r="E19" s="915"/>
      <c r="F19" s="915"/>
      <c r="G19" s="916"/>
      <c r="H19" s="1496"/>
      <c r="I19" s="916"/>
    </row>
    <row r="20" spans="1:13" s="1470" customFormat="1">
      <c r="A20" s="1473"/>
      <c r="B20" s="1478"/>
      <c r="C20" s="1479"/>
      <c r="D20" s="1479"/>
      <c r="E20" s="1479"/>
      <c r="F20" s="1479"/>
      <c r="G20" s="1480" t="s">
        <v>458</v>
      </c>
      <c r="H20" s="1480"/>
      <c r="I20" s="1480" t="s">
        <v>459</v>
      </c>
    </row>
    <row r="21" spans="1:13" s="1470" customFormat="1" ht="15" thickBot="1">
      <c r="A21" s="1473"/>
      <c r="B21" s="1478"/>
      <c r="C21" s="1479"/>
      <c r="D21" s="1479"/>
      <c r="E21" s="1479"/>
      <c r="F21" s="1479"/>
      <c r="G21" s="1480"/>
      <c r="H21" s="1480"/>
      <c r="I21" s="1480"/>
    </row>
    <row r="22" spans="1:13" ht="15" thickBot="1">
      <c r="B22" s="237" t="s">
        <v>460</v>
      </c>
      <c r="C22" s="390"/>
      <c r="D22" s="390"/>
      <c r="E22" s="390"/>
      <c r="F22" s="390"/>
      <c r="G22" s="390"/>
      <c r="H22" s="1497"/>
      <c r="I22" s="391"/>
    </row>
    <row r="23" spans="1:13" s="1470" customFormat="1" ht="18.75" customHeight="1">
      <c r="A23" s="1473"/>
      <c r="B23" s="1478"/>
      <c r="C23" s="1481"/>
      <c r="D23" s="1479"/>
      <c r="E23" s="1479"/>
      <c r="F23" s="1479"/>
      <c r="G23" s="1480"/>
      <c r="H23" s="1480"/>
      <c r="I23" s="1480" t="s">
        <v>461</v>
      </c>
    </row>
    <row r="24" spans="1:13" s="1470" customFormat="1">
      <c r="A24" s="1473"/>
      <c r="B24" s="1478"/>
      <c r="C24" s="1478"/>
      <c r="D24" s="1478"/>
      <c r="E24" s="1478"/>
      <c r="F24" s="1478"/>
      <c r="G24" s="1478"/>
      <c r="H24" s="1478"/>
      <c r="I24" s="1482"/>
      <c r="J24" s="1483"/>
      <c r="M24" s="1475"/>
    </row>
    <row r="25" spans="1:13" s="1470" customFormat="1">
      <c r="A25" s="1473"/>
      <c r="B25" s="1484" t="s">
        <v>462</v>
      </c>
      <c r="C25" s="1485"/>
      <c r="D25" s="1485"/>
      <c r="E25" s="1485"/>
      <c r="F25" s="1485"/>
      <c r="G25" s="1485"/>
      <c r="H25" s="1485"/>
      <c r="I25" s="1485"/>
    </row>
    <row r="26" spans="1:13" s="1470" customFormat="1">
      <c r="B26" s="1486"/>
      <c r="C26" s="1486"/>
      <c r="D26" s="1487"/>
      <c r="E26" s="1486"/>
      <c r="F26" s="1478"/>
      <c r="G26" s="1478"/>
      <c r="H26" s="1488"/>
      <c r="I26" s="1478"/>
    </row>
    <row r="27" spans="1:13" s="1470" customFormat="1" ht="51">
      <c r="B27" s="1486"/>
      <c r="C27" s="1486"/>
      <c r="D27" s="1489" t="s">
        <v>463</v>
      </c>
      <c r="E27" s="1489" t="s">
        <v>464</v>
      </c>
      <c r="F27" s="1489" t="s">
        <v>465</v>
      </c>
      <c r="G27" s="1489" t="s">
        <v>466</v>
      </c>
      <c r="H27" s="1488"/>
      <c r="I27" s="1471"/>
    </row>
    <row r="28" spans="1:13" s="1470" customFormat="1" ht="15" thickBot="1">
      <c r="B28" s="1486"/>
      <c r="C28" s="1486"/>
      <c r="D28" s="1490"/>
      <c r="E28" s="1482"/>
      <c r="F28" s="1482"/>
      <c r="G28" s="1491"/>
      <c r="H28" s="1488"/>
      <c r="I28" s="1471"/>
    </row>
    <row r="29" spans="1:13" ht="15.75" thickTop="1" thickBot="1">
      <c r="B29" s="392"/>
      <c r="C29" s="392"/>
      <c r="D29" s="393">
        <f>G19</f>
        <v>0</v>
      </c>
      <c r="E29" s="394">
        <f>I22</f>
        <v>0</v>
      </c>
      <c r="F29" s="395">
        <v>0.08</v>
      </c>
      <c r="G29" s="396">
        <f>D29*E29</f>
        <v>0</v>
      </c>
      <c r="H29" s="1498"/>
      <c r="I29" s="1470"/>
    </row>
    <row r="30" spans="1:13" ht="15" thickTop="1">
      <c r="B30" s="1492"/>
      <c r="C30" s="1492"/>
      <c r="D30" s="1492"/>
      <c r="E30" s="1492"/>
      <c r="F30" s="1492"/>
      <c r="G30" s="1492"/>
      <c r="H30" s="1493"/>
      <c r="I30" s="1470"/>
    </row>
    <row r="31" spans="1:13" ht="15.75">
      <c r="B31" s="1470"/>
      <c r="C31" s="1470"/>
      <c r="D31" s="1470"/>
      <c r="E31" s="1470"/>
      <c r="F31" s="1470"/>
      <c r="G31" s="1470"/>
      <c r="I31" s="852" t="s">
        <v>245</v>
      </c>
    </row>
    <row r="32" spans="1:13" s="1470" customFormat="1" ht="29.25" customHeight="1">
      <c r="A32" s="1474">
        <v>1</v>
      </c>
      <c r="B32" s="1999" t="s">
        <v>467</v>
      </c>
      <c r="C32" s="1999"/>
      <c r="D32" s="1999"/>
      <c r="E32" s="1999"/>
      <c r="F32" s="1999"/>
      <c r="G32" s="1999"/>
      <c r="H32" s="1999"/>
      <c r="I32" s="1999"/>
    </row>
    <row r="33" spans="1:9" s="1470" customFormat="1" ht="14.25" customHeight="1">
      <c r="A33" s="1474">
        <v>2</v>
      </c>
      <c r="B33" s="1999" t="s">
        <v>468</v>
      </c>
      <c r="C33" s="1999"/>
      <c r="D33" s="1999"/>
      <c r="E33" s="1999"/>
      <c r="F33" s="1999"/>
      <c r="G33" s="1999"/>
      <c r="H33" s="1999"/>
      <c r="I33" s="1999"/>
    </row>
    <row r="34" spans="1:9" s="1470" customFormat="1">
      <c r="A34" s="1474">
        <v>3</v>
      </c>
      <c r="B34" s="1499" t="s">
        <v>469</v>
      </c>
      <c r="C34" s="1499"/>
      <c r="D34" s="1499"/>
      <c r="E34" s="1499"/>
      <c r="F34" s="1499"/>
      <c r="G34" s="1499"/>
      <c r="H34" s="1499"/>
      <c r="I34" s="1499"/>
    </row>
    <row r="35" spans="1:9" s="1470" customFormat="1">
      <c r="A35" s="1474">
        <v>4</v>
      </c>
      <c r="B35" s="1499" t="s">
        <v>470</v>
      </c>
      <c r="C35" s="1499"/>
      <c r="D35" s="1499"/>
      <c r="E35" s="1499"/>
      <c r="F35" s="1499"/>
      <c r="G35" s="1499"/>
      <c r="H35" s="1499"/>
      <c r="I35" s="1499"/>
    </row>
    <row r="36" spans="1:9" s="1470" customFormat="1"/>
    <row r="37" spans="1:9" s="1470" customFormat="1"/>
    <row r="38" spans="1:9" s="1470" customFormat="1"/>
    <row r="39" spans="1:9" s="1470" customFormat="1"/>
    <row r="40" spans="1:9" s="1470" customFormat="1"/>
    <row r="41" spans="1:9" s="1470" customFormat="1"/>
    <row r="42" spans="1:9" s="1470" customFormat="1"/>
    <row r="43" spans="1:9" s="1470" customFormat="1"/>
    <row r="44" spans="1:9" s="1470" customFormat="1"/>
    <row r="45" spans="1:9" s="1470" customFormat="1"/>
    <row r="46" spans="1:9" s="1470" customFormat="1"/>
    <row r="47" spans="1:9" s="1470" customFormat="1"/>
    <row r="48" spans="1:9" s="1470" customFormat="1"/>
    <row r="49" s="1470" customFormat="1"/>
    <row r="50" s="1470" customFormat="1"/>
    <row r="51" s="1470" customFormat="1"/>
    <row r="52" s="1470" customFormat="1"/>
    <row r="53" s="1470" customFormat="1"/>
    <row r="54" s="1470" customFormat="1"/>
    <row r="55" s="1470" customFormat="1"/>
    <row r="56" s="1470" customFormat="1"/>
    <row r="57" s="1470" customFormat="1"/>
    <row r="58" s="1470" customFormat="1"/>
    <row r="59" s="1470" customFormat="1"/>
    <row r="60" s="1470" customFormat="1"/>
    <row r="61" s="1470" customFormat="1"/>
    <row r="62" s="1470" customFormat="1"/>
    <row r="63" s="1470" customFormat="1"/>
    <row r="64" s="1470" customFormat="1"/>
    <row r="65" s="1470" customFormat="1"/>
    <row r="66" s="1470" customFormat="1"/>
    <row r="67" s="1470" customFormat="1"/>
    <row r="68" s="1470" customFormat="1"/>
    <row r="69" s="1470" customFormat="1"/>
    <row r="70" s="1470" customFormat="1"/>
    <row r="71" s="1470" customFormat="1"/>
    <row r="72" s="1470" customFormat="1"/>
    <row r="73" s="1470" customFormat="1"/>
    <row r="74" s="1470" customFormat="1"/>
    <row r="75" s="1470" customFormat="1"/>
    <row r="76" s="1470" customFormat="1"/>
    <row r="77" s="1470" customFormat="1"/>
    <row r="78" s="1470" customFormat="1"/>
    <row r="79" s="1470" customFormat="1"/>
    <row r="80" s="1470" customFormat="1"/>
    <row r="81" s="1470" customFormat="1"/>
    <row r="82" s="1470" customFormat="1"/>
    <row r="83" s="1470" customFormat="1"/>
    <row r="84" s="1470" customFormat="1"/>
    <row r="85" s="1470" customFormat="1"/>
    <row r="86" s="1470" customFormat="1"/>
    <row r="87" s="1470" customFormat="1"/>
    <row r="88" s="1470" customFormat="1"/>
    <row r="89" s="1470" customFormat="1"/>
    <row r="90" s="1470" customFormat="1"/>
    <row r="91" s="1470" customFormat="1"/>
    <row r="92" s="1470" customFormat="1"/>
    <row r="93" s="1470" customFormat="1"/>
    <row r="94" s="1470" customFormat="1"/>
    <row r="95" s="1470" customFormat="1"/>
    <row r="96" s="1470" customFormat="1"/>
    <row r="97" s="1470" customFormat="1"/>
    <row r="98" s="1470" customFormat="1"/>
    <row r="99" s="1470" customFormat="1"/>
    <row r="100" s="1470" customFormat="1"/>
    <row r="101" s="1470" customFormat="1"/>
    <row r="102" s="1470" customFormat="1"/>
    <row r="103" s="1470" customFormat="1"/>
    <row r="104" s="1470" customFormat="1"/>
    <row r="105" s="1470" customFormat="1"/>
    <row r="106" s="1470" customFormat="1"/>
    <row r="107" s="1470" customFormat="1"/>
    <row r="108" s="1470" customFormat="1"/>
    <row r="109" s="1470" customFormat="1"/>
    <row r="110" s="1470" customFormat="1"/>
    <row r="111" s="1470" customFormat="1"/>
    <row r="112" s="1470" customFormat="1"/>
    <row r="113" s="1470" customFormat="1"/>
    <row r="114" s="1470" customFormat="1"/>
    <row r="115" s="1470" customFormat="1"/>
    <row r="116" s="1470" customFormat="1"/>
    <row r="117" s="1470" customFormat="1"/>
    <row r="118" s="1470" customFormat="1"/>
    <row r="119" s="1470" customFormat="1"/>
    <row r="120" s="1470" customFormat="1"/>
    <row r="121" s="1470" customFormat="1"/>
    <row r="122" s="1470" customFormat="1"/>
    <row r="123" s="1470" customFormat="1"/>
    <row r="124" s="1470" customFormat="1"/>
    <row r="125" s="1470" customFormat="1"/>
    <row r="126" s="1470" customFormat="1"/>
    <row r="127" s="1470" customFormat="1"/>
    <row r="128" s="1470" customFormat="1"/>
    <row r="129" s="1470" customFormat="1"/>
    <row r="130" s="1470" customFormat="1"/>
    <row r="131" s="1470" customFormat="1"/>
    <row r="132" s="1470" customFormat="1"/>
    <row r="133" s="1470" customFormat="1"/>
    <row r="134" s="1470" customFormat="1"/>
    <row r="135" s="1470" customFormat="1"/>
    <row r="136" s="1470" customFormat="1"/>
    <row r="137" s="1470" customFormat="1"/>
    <row r="138" s="1470" customFormat="1"/>
    <row r="139" s="1470" customFormat="1"/>
    <row r="140" s="1470" customFormat="1"/>
    <row r="141" s="1470" customFormat="1"/>
    <row r="142" s="1470" customFormat="1"/>
    <row r="143" s="1470" customFormat="1"/>
    <row r="144" s="1470" customFormat="1"/>
    <row r="145" s="1470" customFormat="1"/>
    <row r="146" s="1470" customFormat="1"/>
    <row r="147" s="1470" customFormat="1"/>
    <row r="148" s="1470" customFormat="1"/>
    <row r="149" s="1470" customFormat="1"/>
    <row r="150" s="1470" customFormat="1"/>
    <row r="151" s="1470" customFormat="1"/>
    <row r="152" s="1470" customFormat="1"/>
    <row r="153" s="1470" customFormat="1"/>
    <row r="154" s="1470" customFormat="1"/>
    <row r="155" s="1470" customFormat="1"/>
    <row r="156" s="1470" customFormat="1"/>
    <row r="157" s="1470" customFormat="1"/>
    <row r="158" s="1470" customFormat="1"/>
    <row r="159" s="1470" customFormat="1"/>
    <row r="160" s="1470" customFormat="1"/>
    <row r="161" s="1470" customFormat="1"/>
    <row r="162" s="1470" customFormat="1"/>
    <row r="163" s="1470" customFormat="1"/>
    <row r="164" s="1470" customFormat="1"/>
    <row r="165" s="1470" customFormat="1"/>
    <row r="166" s="1470" customFormat="1"/>
    <row r="167" s="1470" customFormat="1"/>
    <row r="168" s="1470" customFormat="1"/>
    <row r="169" s="1470" customFormat="1"/>
    <row r="170" s="1470" customFormat="1"/>
    <row r="171" s="1470" customFormat="1"/>
    <row r="172" s="1470" customFormat="1"/>
    <row r="173" s="1470" customFormat="1"/>
    <row r="174" s="1470" customFormat="1"/>
    <row r="175" s="1470" customFormat="1"/>
    <row r="176" s="1470" customFormat="1"/>
    <row r="177" s="1470" customFormat="1"/>
    <row r="178" s="1470" customFormat="1"/>
    <row r="179" s="1470" customFormat="1"/>
    <row r="180" s="1470" customFormat="1"/>
    <row r="181" s="1470" customFormat="1"/>
    <row r="182" s="1470" customFormat="1"/>
    <row r="183" s="1470" customFormat="1"/>
    <row r="184" s="1470" customFormat="1"/>
    <row r="185" s="1470" customFormat="1"/>
    <row r="186" s="1470" customFormat="1"/>
    <row r="187" s="1470" customFormat="1"/>
    <row r="188" s="1470" customFormat="1"/>
    <row r="189" s="1470" customFormat="1"/>
    <row r="190" s="1470" customFormat="1"/>
    <row r="191" s="1470" customFormat="1"/>
    <row r="192" s="1470" customFormat="1"/>
    <row r="193" s="1470" customFormat="1"/>
    <row r="194" s="1470" customFormat="1"/>
    <row r="195" s="1470" customFormat="1"/>
    <row r="196" s="1470" customFormat="1"/>
    <row r="197" s="1470" customFormat="1"/>
    <row r="198" s="1470" customFormat="1"/>
    <row r="199" s="1470" customFormat="1"/>
    <row r="200" s="1470" customFormat="1"/>
    <row r="201" s="1470" customFormat="1"/>
    <row r="202" s="1470" customFormat="1"/>
    <row r="203" s="1470" customFormat="1"/>
    <row r="204" s="1470" customFormat="1"/>
    <row r="205" s="1470" customFormat="1"/>
    <row r="206" s="1470" customFormat="1"/>
    <row r="207" s="1470" customFormat="1"/>
    <row r="208" s="1470" customFormat="1"/>
    <row r="209" s="1470" customFormat="1"/>
    <row r="210" s="1470" customFormat="1"/>
    <row r="211" s="1470" customFormat="1"/>
    <row r="212" s="1470" customFormat="1"/>
    <row r="213" s="1470" customFormat="1"/>
    <row r="214" s="1470" customFormat="1"/>
    <row r="215" s="1470" customFormat="1"/>
    <row r="216" s="1470" customFormat="1"/>
    <row r="217" s="1470" customFormat="1"/>
    <row r="218" s="1470" customFormat="1"/>
    <row r="219" s="1470" customFormat="1"/>
    <row r="220" s="1470" customFormat="1"/>
    <row r="221" s="1470" customFormat="1"/>
    <row r="222" s="1470" customFormat="1"/>
    <row r="223" s="1470" customFormat="1"/>
    <row r="224" s="1470" customFormat="1"/>
    <row r="225" s="1470" customFormat="1"/>
    <row r="226" s="1470" customFormat="1"/>
    <row r="227" s="1470" customFormat="1"/>
    <row r="228" s="1470" customFormat="1"/>
    <row r="229" s="1470" customFormat="1"/>
    <row r="230" s="1470" customFormat="1"/>
    <row r="231" s="1470" customFormat="1"/>
    <row r="232" s="1470" customFormat="1"/>
    <row r="233" s="1470" customFormat="1"/>
    <row r="234" s="1470" customFormat="1"/>
    <row r="235" s="1470" customFormat="1"/>
    <row r="236" s="1470" customFormat="1"/>
    <row r="237" s="1470" customFormat="1"/>
    <row r="238" s="1470" customFormat="1"/>
    <row r="239" s="1470" customFormat="1"/>
    <row r="240" s="1470" customFormat="1"/>
    <row r="241" s="1470" customFormat="1"/>
    <row r="242" s="1470" customFormat="1"/>
    <row r="243" s="1470" customFormat="1"/>
    <row r="244" s="1470" customFormat="1"/>
    <row r="245" s="1470" customFormat="1"/>
    <row r="246" s="1470" customFormat="1"/>
    <row r="247" s="1470" customFormat="1"/>
    <row r="248" s="1470" customFormat="1"/>
    <row r="249" s="1470" customFormat="1"/>
    <row r="250" s="1470" customFormat="1"/>
    <row r="251" s="1470" customFormat="1"/>
    <row r="252" s="1470" customFormat="1"/>
    <row r="253" s="1470" customFormat="1"/>
    <row r="254" s="1470" customFormat="1"/>
    <row r="255" s="1470" customFormat="1"/>
    <row r="256" s="1470" customFormat="1"/>
    <row r="257" s="1470" customFormat="1"/>
    <row r="258" s="1470" customFormat="1"/>
    <row r="259" s="1470" customFormat="1"/>
    <row r="260" s="1470" customFormat="1"/>
    <row r="261" s="1470" customFormat="1"/>
    <row r="262" s="1470" customFormat="1"/>
    <row r="263" s="1470" customFormat="1"/>
    <row r="264" s="1470" customFormat="1"/>
    <row r="265" s="1470" customFormat="1"/>
    <row r="266" s="1470" customFormat="1"/>
    <row r="267" s="1470" customFormat="1"/>
    <row r="268" s="1470" customFormat="1"/>
    <row r="269" s="1470" customFormat="1"/>
    <row r="270" s="1470" customFormat="1"/>
    <row r="271" s="1470" customFormat="1"/>
    <row r="272" s="1470" customFormat="1"/>
    <row r="273" s="1470" customFormat="1"/>
    <row r="274" s="1470" customFormat="1"/>
    <row r="275" s="1470" customFormat="1"/>
    <row r="276" s="1470" customFormat="1"/>
    <row r="277" s="1470" customFormat="1"/>
    <row r="278" s="1470" customFormat="1"/>
    <row r="279" s="1470" customFormat="1"/>
    <row r="280" s="1470" customFormat="1"/>
    <row r="281" s="1470" customFormat="1"/>
    <row r="282" s="1470" customFormat="1"/>
    <row r="283" s="1470" customFormat="1"/>
    <row r="284" s="1470" customFormat="1"/>
    <row r="285" s="1470" customFormat="1"/>
    <row r="286" s="1470" customFormat="1"/>
    <row r="287" s="1470" customFormat="1"/>
    <row r="288" s="1470" customFormat="1"/>
    <row r="289" s="1470" customFormat="1"/>
    <row r="290" s="1470" customFormat="1"/>
    <row r="291" s="1470" customFormat="1"/>
    <row r="292" s="1470" customFormat="1"/>
    <row r="293" s="1470" customFormat="1"/>
    <row r="294" s="1470" customFormat="1"/>
    <row r="295" s="1470" customFormat="1"/>
    <row r="296" s="1470" customFormat="1"/>
    <row r="297" s="1470" customFormat="1"/>
    <row r="298" s="1470" customFormat="1"/>
    <row r="299" s="1470" customFormat="1"/>
    <row r="300" s="1470" customFormat="1"/>
    <row r="301" s="1470" customFormat="1"/>
    <row r="302" s="1470" customFormat="1"/>
    <row r="303" s="1470" customFormat="1"/>
    <row r="304" s="1470" customFormat="1"/>
    <row r="305" s="1470" customFormat="1"/>
    <row r="306" s="1470" customFormat="1"/>
    <row r="307" s="1470" customFormat="1"/>
    <row r="308" s="1470" customFormat="1"/>
    <row r="309" s="1470" customFormat="1"/>
    <row r="310" s="1470" customFormat="1"/>
    <row r="311" s="1470" customFormat="1"/>
    <row r="312" s="1470" customFormat="1"/>
    <row r="313" s="1470" customFormat="1"/>
    <row r="314" s="1470" customFormat="1"/>
    <row r="315" s="1470" customFormat="1"/>
    <row r="316" s="1470" customFormat="1"/>
    <row r="317" s="1470" customFormat="1"/>
    <row r="318" s="1470" customFormat="1"/>
    <row r="319" s="1470" customFormat="1"/>
    <row r="320" s="1470" customFormat="1"/>
    <row r="321" s="1470" customFormat="1"/>
    <row r="322" s="1470" customFormat="1"/>
    <row r="323" s="1470" customFormat="1"/>
    <row r="324" s="1470" customFormat="1"/>
    <row r="325" s="1470" customFormat="1"/>
    <row r="326" s="1470" customFormat="1"/>
    <row r="327" s="1470" customFormat="1"/>
    <row r="328" s="1470" customFormat="1"/>
    <row r="329" s="1470" customFormat="1"/>
    <row r="330" s="1470" customFormat="1"/>
    <row r="331" s="1470" customFormat="1"/>
    <row r="332" s="1470" customFormat="1"/>
    <row r="333" s="1470" customFormat="1"/>
    <row r="334" s="1470" customFormat="1"/>
    <row r="335" s="1470" customFormat="1"/>
    <row r="336" s="1470" customFormat="1"/>
    <row r="337" s="1470" customFormat="1"/>
    <row r="338" s="1470" customFormat="1"/>
    <row r="339" s="1470" customFormat="1"/>
    <row r="340" s="1470" customFormat="1"/>
    <row r="341" s="1470" customFormat="1"/>
    <row r="342" s="1470" customFormat="1"/>
    <row r="343" s="1470" customFormat="1"/>
    <row r="344" s="1470" customFormat="1"/>
    <row r="345" s="1470" customFormat="1"/>
    <row r="346" s="1470" customFormat="1"/>
    <row r="347" s="1470" customFormat="1"/>
    <row r="348" s="1470" customFormat="1"/>
    <row r="349" s="1470" customFormat="1"/>
    <row r="350" s="1470" customFormat="1"/>
    <row r="351" s="1470" customFormat="1"/>
    <row r="352" s="1470" customFormat="1"/>
    <row r="353" s="1470" customFormat="1"/>
    <row r="354" s="1470" customFormat="1"/>
    <row r="355" s="1470" customFormat="1"/>
    <row r="356" s="1470" customFormat="1"/>
    <row r="357" s="1470" customFormat="1"/>
    <row r="358" s="1470" customFormat="1"/>
    <row r="359" s="1470" customFormat="1"/>
    <row r="360" s="1470" customFormat="1"/>
    <row r="361" s="1470" customFormat="1"/>
    <row r="362" s="1470" customFormat="1"/>
    <row r="363" s="1470" customFormat="1"/>
    <row r="364" s="1470" customFormat="1"/>
    <row r="365" s="1470" customFormat="1"/>
    <row r="366" s="1470" customFormat="1"/>
    <row r="367" s="1470" customFormat="1"/>
    <row r="368" s="1470" customFormat="1"/>
    <row r="369" s="1470" customFormat="1"/>
    <row r="370" s="1470" customFormat="1"/>
    <row r="371" s="1470" customFormat="1"/>
    <row r="372" s="1470" customFormat="1"/>
    <row r="373" s="1470" customFormat="1"/>
    <row r="374" s="1470" customFormat="1"/>
    <row r="375" s="1470" customFormat="1"/>
    <row r="376" s="1470" customFormat="1"/>
    <row r="377" s="1470" customFormat="1"/>
    <row r="378" s="1470" customFormat="1"/>
    <row r="379" s="1470" customFormat="1"/>
    <row r="380" s="1470" customFormat="1"/>
    <row r="381" s="1470" customFormat="1"/>
    <row r="382" s="1470" customFormat="1"/>
    <row r="383" s="1470" customFormat="1"/>
    <row r="384" s="1470" customFormat="1"/>
    <row r="385" s="1470" customFormat="1"/>
    <row r="386" s="1470" customFormat="1"/>
    <row r="387" s="1470" customFormat="1"/>
    <row r="388" s="1470" customFormat="1"/>
    <row r="389" s="1470" customFormat="1"/>
    <row r="390" s="1470" customFormat="1"/>
    <row r="391" s="1470" customFormat="1"/>
    <row r="392" s="1470" customFormat="1"/>
    <row r="393" s="1470" customFormat="1"/>
    <row r="394" s="1470" customFormat="1"/>
    <row r="395" s="1470" customFormat="1"/>
    <row r="396" s="1470" customFormat="1"/>
    <row r="397" s="1470" customFormat="1"/>
    <row r="398" s="1470" customFormat="1"/>
    <row r="399" s="1470" customFormat="1"/>
    <row r="400" s="1470" customFormat="1"/>
    <row r="401" s="1470" customFormat="1"/>
    <row r="402" s="1470" customFormat="1"/>
    <row r="403" s="1470" customFormat="1"/>
    <row r="404" s="1470" customFormat="1"/>
    <row r="405" s="1470" customFormat="1"/>
    <row r="406" s="1470" customFormat="1"/>
    <row r="407" s="1470" customFormat="1"/>
    <row r="408" s="1470" customFormat="1"/>
    <row r="409" s="1470" customFormat="1"/>
    <row r="410" s="1470" customFormat="1"/>
    <row r="411" s="1470" customFormat="1"/>
    <row r="412" s="1470" customFormat="1"/>
    <row r="413" s="1470" customFormat="1"/>
    <row r="414" s="1470" customFormat="1"/>
    <row r="415" s="1470" customFormat="1"/>
    <row r="416" s="1470" customFormat="1"/>
    <row r="417" s="1470" customFormat="1"/>
    <row r="418" s="1470" customFormat="1"/>
    <row r="419" s="1470" customFormat="1"/>
    <row r="420" s="1470" customFormat="1"/>
    <row r="421" s="1470" customFormat="1"/>
    <row r="422" s="1470" customFormat="1"/>
    <row r="423" s="1470" customFormat="1"/>
    <row r="424" s="1470" customFormat="1"/>
    <row r="425" s="1470" customFormat="1"/>
    <row r="426" s="1470" customFormat="1"/>
    <row r="427" s="1470" customFormat="1"/>
    <row r="428" s="1470" customFormat="1"/>
    <row r="429" s="1470" customFormat="1"/>
    <row r="430" s="1470" customFormat="1"/>
    <row r="431" s="1470" customFormat="1"/>
    <row r="432" s="1470" customFormat="1"/>
    <row r="433" s="1470" customFormat="1"/>
    <row r="434" s="1470" customFormat="1"/>
    <row r="435" s="1470" customFormat="1"/>
    <row r="436" s="1470" customFormat="1"/>
    <row r="437" s="1470" customFormat="1"/>
    <row r="438" s="1470" customFormat="1"/>
    <row r="439" s="1470" customFormat="1"/>
    <row r="440" s="1470" customFormat="1"/>
    <row r="441" s="1470" customFormat="1"/>
    <row r="442" s="1470" customFormat="1"/>
    <row r="443" s="1470" customFormat="1"/>
    <row r="444" s="1470" customFormat="1"/>
    <row r="445" s="1470" customFormat="1"/>
    <row r="446" s="1470" customFormat="1"/>
    <row r="447" s="1470" customFormat="1"/>
    <row r="448" s="1470" customFormat="1"/>
    <row r="449" s="1470" customFormat="1"/>
    <row r="450" s="1470" customFormat="1"/>
    <row r="451" s="1470" customFormat="1"/>
    <row r="452" s="1470" customFormat="1"/>
    <row r="453" s="1470" customFormat="1"/>
    <row r="454" s="1470" customFormat="1"/>
    <row r="455" s="1470" customFormat="1"/>
    <row r="456" s="1470" customFormat="1"/>
    <row r="457" s="1470" customFormat="1"/>
    <row r="458" s="1470" customFormat="1"/>
    <row r="459" s="1470" customFormat="1"/>
    <row r="460" s="1470" customFormat="1"/>
    <row r="461" s="1470" customFormat="1"/>
    <row r="462" s="1470" customFormat="1"/>
    <row r="463" s="1470" customFormat="1"/>
    <row r="464" s="1470" customFormat="1"/>
    <row r="465" s="1470" customFormat="1"/>
    <row r="466" s="1470" customFormat="1"/>
    <row r="467" s="1470" customFormat="1"/>
    <row r="468" s="1470" customFormat="1"/>
    <row r="469" s="1470" customFormat="1"/>
    <row r="470" s="1470" customFormat="1"/>
    <row r="471" s="1470" customFormat="1"/>
    <row r="472" s="1470" customFormat="1"/>
    <row r="473" s="1470" customFormat="1"/>
    <row r="474" s="1470" customFormat="1"/>
    <row r="475" s="1470" customFormat="1"/>
    <row r="476" s="1470" customFormat="1"/>
    <row r="477" s="1470" customFormat="1"/>
    <row r="478" s="1470" customFormat="1"/>
    <row r="479" s="1470" customFormat="1"/>
    <row r="480" s="1470" customFormat="1"/>
    <row r="481" s="1470" customFormat="1"/>
    <row r="482" s="1470" customFormat="1"/>
    <row r="483" s="1470" customFormat="1"/>
    <row r="484" s="1470" customFormat="1"/>
    <row r="485" s="1470" customFormat="1"/>
    <row r="486" s="1470" customFormat="1"/>
    <row r="487" s="1470" customFormat="1"/>
    <row r="488" s="1470" customFormat="1"/>
    <row r="489" s="1470" customFormat="1"/>
    <row r="490" s="1470" customFormat="1"/>
    <row r="491" s="1470" customFormat="1"/>
    <row r="492" s="1470" customFormat="1"/>
    <row r="493" s="1470" customFormat="1"/>
    <row r="494" s="1470" customFormat="1"/>
    <row r="495" s="1470" customFormat="1"/>
    <row r="496" s="1470" customFormat="1"/>
    <row r="497" s="1470" customFormat="1"/>
    <row r="498" s="1470" customFormat="1"/>
    <row r="499" s="1470" customFormat="1"/>
    <row r="500" s="1470" customFormat="1"/>
    <row r="501" s="1470" customFormat="1"/>
    <row r="502" s="1470" customFormat="1"/>
    <row r="503" s="1470" customFormat="1"/>
    <row r="504" s="1470" customFormat="1"/>
    <row r="505" s="1470" customFormat="1"/>
    <row r="506" s="1470" customFormat="1"/>
    <row r="507" s="1470" customFormat="1"/>
    <row r="508" s="1470" customFormat="1"/>
    <row r="509" s="1470" customFormat="1"/>
    <row r="510" s="1470" customFormat="1"/>
    <row r="511" s="1470" customFormat="1"/>
    <row r="512" s="1470" customFormat="1"/>
    <row r="513" s="1470" customFormat="1"/>
    <row r="514" s="1470" customFormat="1"/>
    <row r="515" s="1470" customFormat="1"/>
    <row r="516" s="1470" customFormat="1"/>
    <row r="517" s="1470" customFormat="1"/>
    <row r="518" s="1470" customFormat="1"/>
    <row r="519" s="1470" customFormat="1"/>
    <row r="520" s="1470" customFormat="1"/>
    <row r="521" s="1470" customFormat="1"/>
    <row r="522" s="1470" customFormat="1"/>
    <row r="523" s="1470" customFormat="1"/>
    <row r="524" s="1470" customFormat="1"/>
    <row r="525" s="1470" customFormat="1"/>
    <row r="526" s="1470" customFormat="1"/>
    <row r="527" s="1470" customFormat="1"/>
    <row r="528" s="1470" customFormat="1"/>
    <row r="529" s="1470" customFormat="1"/>
    <row r="530" s="1470" customFormat="1"/>
    <row r="531" s="1470" customFormat="1"/>
    <row r="532" s="1470" customFormat="1"/>
    <row r="533" s="1470" customFormat="1"/>
    <row r="534" s="1470" customFormat="1"/>
    <row r="535" s="1470" customFormat="1"/>
    <row r="536" s="1470" customFormat="1"/>
    <row r="537" s="1470" customFormat="1"/>
    <row r="538" s="1470" customFormat="1"/>
    <row r="539" s="1470" customFormat="1"/>
    <row r="540" s="1470" customFormat="1"/>
    <row r="541" s="1470" customFormat="1"/>
    <row r="542" s="1470" customFormat="1"/>
    <row r="543" s="1470" customFormat="1"/>
    <row r="544" s="1470" customFormat="1"/>
    <row r="545" s="1470" customFormat="1"/>
    <row r="546" s="1470" customFormat="1"/>
    <row r="547" s="1470" customFormat="1"/>
    <row r="548" s="1470" customFormat="1"/>
    <row r="549" s="1470" customFormat="1"/>
    <row r="550" s="1470" customFormat="1"/>
    <row r="551" s="1470" customFormat="1"/>
    <row r="552" s="1470" customFormat="1"/>
    <row r="553" s="1470" customFormat="1"/>
    <row r="554" s="1470" customFormat="1"/>
    <row r="555" s="1470" customFormat="1"/>
    <row r="556" s="1470" customFormat="1"/>
    <row r="557" s="1470" customFormat="1"/>
    <row r="558" s="1470" customFormat="1"/>
    <row r="559" s="1470" customFormat="1"/>
    <row r="560" s="1470" customFormat="1"/>
    <row r="561" s="1470" customFormat="1"/>
    <row r="562" s="1470" customFormat="1"/>
    <row r="563" s="1470" customFormat="1"/>
    <row r="564" s="1470" customFormat="1"/>
    <row r="565" s="1470" customFormat="1"/>
    <row r="566" s="1470" customFormat="1"/>
    <row r="567" s="1470" customFormat="1"/>
    <row r="568" s="1470" customFormat="1"/>
    <row r="569" s="1470" customFormat="1"/>
    <row r="570" s="1470" customFormat="1"/>
    <row r="571" s="1470" customFormat="1"/>
    <row r="572" s="1470" customFormat="1"/>
    <row r="573" s="1470" customFormat="1"/>
    <row r="574" s="1470" customFormat="1"/>
    <row r="575" s="1470" customFormat="1"/>
    <row r="576" s="1470" customFormat="1"/>
    <row r="577" s="1470" customFormat="1"/>
    <row r="578" s="1470" customFormat="1"/>
    <row r="579" s="1470" customFormat="1"/>
    <row r="580" s="1470" customFormat="1"/>
    <row r="581" s="1470" customFormat="1"/>
    <row r="582" s="1470" customFormat="1"/>
    <row r="583" s="1470" customFormat="1"/>
    <row r="584" s="1470" customFormat="1"/>
    <row r="585" s="1470" customFormat="1"/>
    <row r="586" s="1470" customFormat="1"/>
    <row r="587" s="1470" customFormat="1"/>
    <row r="588" s="1470" customFormat="1"/>
    <row r="589" s="1470" customFormat="1"/>
    <row r="590" s="1470" customFormat="1"/>
    <row r="591" s="1470" customFormat="1"/>
    <row r="592" s="1470" customFormat="1"/>
    <row r="593" s="1470" customFormat="1"/>
    <row r="594" s="1470" customFormat="1"/>
    <row r="595" s="1470" customFormat="1"/>
    <row r="596" s="1470" customFormat="1"/>
    <row r="597" s="1470" customFormat="1"/>
    <row r="598" s="1470" customFormat="1"/>
    <row r="599" s="1470" customFormat="1"/>
    <row r="600" s="1470" customFormat="1"/>
    <row r="601" s="1470" customFormat="1"/>
    <row r="602" s="1470" customFormat="1"/>
    <row r="603" s="1470" customFormat="1"/>
    <row r="604" s="1470" customFormat="1"/>
    <row r="605" s="1470" customFormat="1"/>
    <row r="606" s="1470" customFormat="1"/>
    <row r="607" s="1470" customFormat="1"/>
    <row r="608" s="1470" customFormat="1"/>
    <row r="609" s="1470" customFormat="1"/>
    <row r="610" s="1470" customFormat="1"/>
    <row r="611" s="1470" customFormat="1"/>
    <row r="612" s="1470" customFormat="1"/>
    <row r="613" s="1470" customFormat="1"/>
    <row r="614" s="1470" customFormat="1"/>
    <row r="615" s="1470" customFormat="1"/>
    <row r="616" s="1470" customFormat="1"/>
    <row r="617" s="1470" customFormat="1"/>
    <row r="618" s="1470" customFormat="1"/>
    <row r="619" s="1470" customFormat="1"/>
    <row r="620" s="1470" customFormat="1"/>
    <row r="621" s="1470" customFormat="1"/>
    <row r="622" s="1470" customFormat="1"/>
    <row r="623" s="1470" customFormat="1"/>
    <row r="624" s="1470" customFormat="1"/>
    <row r="625" s="1470" customFormat="1"/>
    <row r="626" s="1470" customFormat="1"/>
    <row r="627" s="1470" customFormat="1"/>
    <row r="628" s="1470" customFormat="1"/>
    <row r="629" s="1470" customFormat="1"/>
    <row r="630" s="1470" customFormat="1"/>
    <row r="631" s="1470" customFormat="1"/>
    <row r="632" s="1470" customFormat="1"/>
    <row r="633" s="1470" customFormat="1"/>
    <row r="634" s="1470" customFormat="1"/>
    <row r="635" s="1470" customFormat="1"/>
    <row r="636" s="1470" customFormat="1"/>
    <row r="637" s="1470" customFormat="1"/>
    <row r="638" s="1470" customFormat="1"/>
    <row r="639" s="1470" customFormat="1"/>
    <row r="640" s="1470" customFormat="1"/>
    <row r="641" s="1470" customFormat="1"/>
    <row r="642" s="1470" customFormat="1"/>
    <row r="643" s="1470" customFormat="1"/>
    <row r="644" s="1470" customFormat="1"/>
    <row r="645" s="1470" customFormat="1"/>
    <row r="646" s="1470" customFormat="1"/>
    <row r="647" s="1470" customFormat="1"/>
    <row r="648" s="1470" customFormat="1"/>
    <row r="649" s="1470" customFormat="1"/>
    <row r="650" s="1470" customFormat="1"/>
    <row r="651" s="1470" customFormat="1"/>
    <row r="652" s="1470" customFormat="1"/>
    <row r="653" s="1470" customFormat="1"/>
    <row r="654" s="1470" customFormat="1"/>
    <row r="655" s="1470" customFormat="1"/>
    <row r="656" s="1470" customFormat="1"/>
    <row r="657" s="1470" customFormat="1"/>
    <row r="658" s="1470" customFormat="1"/>
    <row r="659" s="1470" customFormat="1"/>
    <row r="660" s="1470" customFormat="1"/>
    <row r="661" s="1470" customFormat="1"/>
    <row r="662" s="1470" customFormat="1"/>
    <row r="663" s="1470" customFormat="1"/>
    <row r="664" s="1470" customFormat="1"/>
    <row r="665" s="1470" customFormat="1"/>
    <row r="666" s="1470" customFormat="1"/>
    <row r="667" s="1470" customFormat="1"/>
    <row r="668" s="1470" customFormat="1"/>
    <row r="669" s="1470" customFormat="1"/>
    <row r="670" s="1470" customFormat="1"/>
    <row r="671" s="1470" customFormat="1"/>
    <row r="672" s="1470" customFormat="1"/>
    <row r="673" s="1470" customFormat="1"/>
    <row r="674" s="1470" customFormat="1"/>
    <row r="675" s="1470" customFormat="1"/>
    <row r="676" s="1470" customFormat="1"/>
    <row r="677" s="1470" customFormat="1"/>
    <row r="678" s="1470" customFormat="1"/>
    <row r="679" s="1470" customFormat="1"/>
    <row r="680" s="1470" customFormat="1"/>
    <row r="681" s="1470" customFormat="1"/>
    <row r="682" s="1470" customFormat="1"/>
    <row r="683" s="1470" customFormat="1"/>
    <row r="684" s="1470" customFormat="1"/>
    <row r="685" s="1470" customFormat="1"/>
    <row r="686" s="1470" customFormat="1"/>
    <row r="687" s="1470" customFormat="1"/>
    <row r="688" s="1470" customFormat="1"/>
    <row r="689" s="1470" customFormat="1"/>
    <row r="690" s="1470" customFormat="1"/>
    <row r="691" s="1470" customFormat="1"/>
    <row r="692" s="1470" customFormat="1"/>
    <row r="693" s="1470" customFormat="1"/>
    <row r="694" s="1470" customFormat="1"/>
    <row r="695" s="1470" customFormat="1"/>
    <row r="696" s="1470" customFormat="1"/>
    <row r="697" s="1470" customFormat="1"/>
    <row r="698" s="1470" customFormat="1"/>
    <row r="699" s="1470" customFormat="1"/>
    <row r="700" s="1470" customFormat="1"/>
    <row r="701" s="1470" customFormat="1"/>
    <row r="702" s="1470" customFormat="1"/>
    <row r="703" s="1470" customFormat="1"/>
    <row r="704" s="1470" customFormat="1"/>
    <row r="705" s="1470" customFormat="1"/>
    <row r="706" s="1470" customFormat="1"/>
    <row r="707" s="1470" customFormat="1"/>
    <row r="708" s="1470" customFormat="1"/>
    <row r="709" s="1470" customFormat="1"/>
    <row r="710" s="1470" customFormat="1"/>
    <row r="711" s="1470" customFormat="1"/>
    <row r="712" s="1470" customFormat="1"/>
    <row r="713" s="1470" customFormat="1"/>
    <row r="714" s="1470" customFormat="1"/>
    <row r="715" s="1470" customFormat="1"/>
    <row r="716" s="1470" customFormat="1"/>
    <row r="717" s="1470" customFormat="1"/>
    <row r="718" s="1470" customFormat="1"/>
    <row r="719" s="1470" customFormat="1"/>
    <row r="720" s="1470" customFormat="1"/>
    <row r="721" s="1470" customFormat="1"/>
    <row r="722" s="1470" customFormat="1"/>
    <row r="723" s="1470" customFormat="1"/>
    <row r="724" s="1470" customFormat="1"/>
    <row r="725" s="1470" customFormat="1"/>
    <row r="726" s="1470" customFormat="1"/>
    <row r="727" s="1470" customFormat="1"/>
    <row r="728" s="1470" customFormat="1"/>
    <row r="729" s="1470" customFormat="1"/>
    <row r="730" s="1470" customFormat="1"/>
    <row r="731" s="1470" customFormat="1"/>
    <row r="732" s="1470" customFormat="1"/>
    <row r="733" s="1470" customFormat="1"/>
    <row r="734" s="1470" customFormat="1"/>
    <row r="735" s="1470" customFormat="1"/>
    <row r="736" s="1470" customFormat="1"/>
    <row r="737" s="1470" customFormat="1"/>
    <row r="738" s="1470" customFormat="1"/>
    <row r="739" s="1470" customFormat="1"/>
    <row r="740" s="1470" customFormat="1"/>
    <row r="741" s="1470" customFormat="1"/>
    <row r="742" s="1470" customFormat="1"/>
    <row r="743" s="1470" customFormat="1"/>
    <row r="744" s="1470" customFormat="1"/>
    <row r="745" s="1470" customFormat="1"/>
    <row r="746" s="1470" customFormat="1"/>
    <row r="747" s="1470" customFormat="1"/>
    <row r="748" s="1470" customFormat="1"/>
    <row r="749" s="1470" customFormat="1"/>
    <row r="750" s="1470" customFormat="1"/>
    <row r="751" s="1470" customFormat="1"/>
    <row r="752" s="1470" customFormat="1"/>
    <row r="753" s="1470" customFormat="1"/>
    <row r="754" s="1470" customFormat="1"/>
    <row r="755" s="1470" customFormat="1"/>
    <row r="756" s="1470" customFormat="1"/>
    <row r="757" s="1470" customFormat="1"/>
    <row r="758" s="1470" customFormat="1"/>
    <row r="759" s="1470" customFormat="1"/>
    <row r="760" s="1470" customFormat="1"/>
    <row r="761" s="1470" customFormat="1"/>
    <row r="762" s="1470" customFormat="1"/>
    <row r="763" s="1470" customFormat="1"/>
    <row r="764" s="1470" customFormat="1"/>
    <row r="765" s="1470" customFormat="1"/>
    <row r="766" s="1470" customFormat="1"/>
    <row r="767" s="1470" customFormat="1"/>
    <row r="768" s="1470" customFormat="1"/>
    <row r="769" s="1470" customFormat="1"/>
    <row r="770" s="1470" customFormat="1"/>
    <row r="771" s="1470" customFormat="1"/>
    <row r="772" s="1470" customFormat="1"/>
    <row r="773" s="1470" customFormat="1"/>
    <row r="774" s="1470" customFormat="1"/>
    <row r="775" s="1470" customFormat="1"/>
    <row r="776" s="1470" customFormat="1"/>
    <row r="777" s="1470" customFormat="1"/>
    <row r="778" s="1470" customFormat="1"/>
    <row r="779" s="1470" customFormat="1"/>
    <row r="780" s="1470" customFormat="1"/>
    <row r="781" s="1470" customFormat="1"/>
    <row r="782" s="1470" customFormat="1"/>
    <row r="783" s="1470" customFormat="1"/>
    <row r="784" s="1470" customFormat="1"/>
    <row r="785" s="1470" customFormat="1"/>
    <row r="786" s="1470" customFormat="1"/>
    <row r="787" s="1470" customFormat="1"/>
    <row r="788" s="1470" customFormat="1"/>
    <row r="789" s="1470" customFormat="1"/>
    <row r="790" s="1470" customFormat="1"/>
    <row r="791" s="1470" customFormat="1"/>
    <row r="792" s="1470" customFormat="1"/>
    <row r="793" s="1470" customFormat="1"/>
    <row r="794" s="1470" customFormat="1"/>
    <row r="795" s="1470" customFormat="1"/>
    <row r="796" s="1470" customFormat="1"/>
    <row r="797" s="1470" customFormat="1"/>
    <row r="798" s="1470" customFormat="1"/>
    <row r="799" s="1470" customFormat="1"/>
    <row r="800" s="1470" customFormat="1"/>
    <row r="801" s="1470" customFormat="1"/>
    <row r="802" s="1470" customFormat="1"/>
    <row r="803" s="1470" customFormat="1"/>
    <row r="804" s="1470" customFormat="1"/>
    <row r="805" s="1470" customFormat="1"/>
    <row r="806" s="1470" customFormat="1"/>
    <row r="807" s="1470" customFormat="1"/>
    <row r="808" s="1470" customFormat="1"/>
    <row r="809" s="1470" customFormat="1"/>
    <row r="810" s="1470" customFormat="1"/>
    <row r="811" s="1470" customFormat="1"/>
    <row r="812" s="1470" customFormat="1"/>
    <row r="813" s="1470" customFormat="1"/>
    <row r="814" s="1470" customFormat="1"/>
    <row r="815" s="1470" customFormat="1"/>
    <row r="816" s="1470" customFormat="1"/>
    <row r="817" s="1470" customFormat="1"/>
    <row r="818" s="1470" customFormat="1"/>
    <row r="819" s="1470" customFormat="1"/>
    <row r="820" s="1470" customFormat="1"/>
    <row r="821" s="1470" customFormat="1"/>
    <row r="822" s="1470" customFormat="1"/>
    <row r="823" s="1470" customFormat="1"/>
    <row r="824" s="1470" customFormat="1"/>
    <row r="825" s="1470" customFormat="1"/>
    <row r="826" s="1470" customFormat="1"/>
    <row r="827" s="1470" customFormat="1"/>
    <row r="828" s="1470" customFormat="1"/>
    <row r="829" s="1470" customFormat="1"/>
    <row r="830" s="1470" customFormat="1"/>
    <row r="831" s="1470" customFormat="1"/>
    <row r="832" s="1470" customFormat="1"/>
    <row r="833" s="1470" customFormat="1"/>
    <row r="834" s="1470" customFormat="1"/>
    <row r="835" s="1470" customFormat="1"/>
    <row r="836" s="1470" customFormat="1"/>
    <row r="837" s="1470" customFormat="1"/>
    <row r="838" s="1470" customFormat="1"/>
    <row r="839" s="1470" customFormat="1"/>
    <row r="840" s="1470" customFormat="1"/>
    <row r="841" s="1470" customFormat="1"/>
    <row r="842" s="1470" customFormat="1"/>
    <row r="843" s="1470" customFormat="1"/>
    <row r="844" s="1470" customFormat="1"/>
    <row r="845" s="1470" customFormat="1"/>
    <row r="846" s="1470" customFormat="1"/>
    <row r="847" s="1470" customFormat="1"/>
    <row r="848" s="1470" customFormat="1"/>
    <row r="849" s="1470" customFormat="1"/>
    <row r="850" s="1470" customFormat="1"/>
    <row r="851" s="1470" customFormat="1"/>
    <row r="852" s="1470" customFormat="1"/>
    <row r="853" s="1470" customFormat="1"/>
    <row r="854" s="1470" customFormat="1"/>
    <row r="855" s="1470" customFormat="1"/>
    <row r="856" s="1470" customFormat="1"/>
    <row r="857" s="1470" customFormat="1"/>
    <row r="858" s="1470" customFormat="1"/>
    <row r="859" s="1470" customFormat="1"/>
    <row r="860" s="1470" customFormat="1"/>
    <row r="861" s="1470" customFormat="1"/>
    <row r="862" s="1470" customFormat="1"/>
    <row r="863" s="1470" customFormat="1"/>
    <row r="864" s="1470" customFormat="1"/>
    <row r="865" s="1470" customFormat="1"/>
    <row r="866" s="1470" customFormat="1"/>
    <row r="867" s="1470" customFormat="1"/>
  </sheetData>
  <sheetProtection algorithmName="SHA-512" hashValue="hRc+O8jYc7tSrILvpAvnurCsdEHonmkrfMdPSfl9vha8Wntsz7rv6foKsN3JzUMeWD5EjLhrrjU+Js+sI3G4/A==" saltValue="2KWAhfufk1hySn4qGlvRPw==" spinCount="100000" sheet="1" objects="1" scenarios="1"/>
  <mergeCells count="5">
    <mergeCell ref="B32:I32"/>
    <mergeCell ref="B33:I33"/>
    <mergeCell ref="B7:B8"/>
    <mergeCell ref="C2:I2"/>
    <mergeCell ref="C3:I3"/>
  </mergeCells>
  <hyperlinks>
    <hyperlink ref="I31" location="Index!A1" display="Return to Index"/>
  </hyperlinks>
  <pageMargins left="0.23622047244094491" right="0.23622047244094491" top="0.74803149606299213" bottom="0.74803149606299213" header="0.31496062992125984" footer="0.31496062992125984"/>
  <pageSetup paperSize="9" scale="92" orientation="landscape" horizontalDpi="4294967293" verticalDpi="0"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HZ1036"/>
  <sheetViews>
    <sheetView topLeftCell="A16" workbookViewId="0">
      <selection activeCell="G40" sqref="G40"/>
    </sheetView>
  </sheetViews>
  <sheetFormatPr defaultColWidth="9.28515625" defaultRowHeight="14.25"/>
  <cols>
    <col min="1" max="1" width="5.28515625" style="1517" customWidth="1"/>
    <col min="2" max="2" width="24.7109375" style="397" customWidth="1"/>
    <col min="3" max="3" width="11" style="397" customWidth="1"/>
    <col min="4" max="4" width="12.28515625" style="397" customWidth="1"/>
    <col min="5" max="5" width="11.7109375" style="397" customWidth="1"/>
    <col min="6" max="6" width="11" style="397" customWidth="1"/>
    <col min="7" max="8" width="13.7109375" style="397" customWidth="1"/>
    <col min="9" max="9" width="14.140625" style="397" customWidth="1"/>
    <col min="10" max="10" width="14.28515625" style="397" customWidth="1"/>
    <col min="11" max="11" width="10" style="397" customWidth="1"/>
    <col min="12" max="12" width="12.7109375" style="397" customWidth="1"/>
    <col min="13" max="13" width="15.140625" style="1517" customWidth="1"/>
    <col min="14" max="14" width="14.28515625" style="1517" customWidth="1"/>
    <col min="15" max="15" width="16" style="1517" customWidth="1"/>
    <col min="16" max="234" width="9.28515625" style="1517"/>
    <col min="235" max="16384" width="9.28515625" style="397"/>
  </cols>
  <sheetData>
    <row r="1" spans="1:234" s="1517" customFormat="1"/>
    <row r="2" spans="1:234" ht="18">
      <c r="C2" s="1838" t="s">
        <v>678</v>
      </c>
      <c r="D2" s="1839"/>
      <c r="E2" s="1839"/>
      <c r="F2" s="1839"/>
      <c r="G2" s="1839"/>
      <c r="H2" s="1839"/>
      <c r="I2" s="1839"/>
      <c r="J2" s="1839"/>
      <c r="K2" s="1839"/>
      <c r="L2" s="1839"/>
      <c r="M2" s="1839"/>
      <c r="N2" s="1839"/>
      <c r="O2" s="1840"/>
    </row>
    <row r="3" spans="1:234">
      <c r="B3" s="1517"/>
      <c r="C3" s="2028"/>
      <c r="D3" s="2029"/>
      <c r="E3" s="2029"/>
      <c r="F3" s="2029"/>
      <c r="G3" s="2029"/>
      <c r="H3" s="2029"/>
      <c r="I3" s="2029"/>
      <c r="J3" s="2029"/>
      <c r="K3" s="2029"/>
      <c r="L3" s="2029"/>
      <c r="M3" s="2029"/>
      <c r="N3" s="2029"/>
      <c r="O3" s="2030"/>
    </row>
    <row r="4" spans="1:234" s="1517" customFormat="1" ht="15">
      <c r="B4" s="1521"/>
      <c r="C4" s="1521"/>
      <c r="D4" s="1521"/>
    </row>
    <row r="5" spans="1:234" s="1517" customFormat="1" ht="15">
      <c r="B5" s="1521" t="s">
        <v>471</v>
      </c>
      <c r="C5" s="1521"/>
      <c r="D5" s="1521"/>
    </row>
    <row r="6" spans="1:234" s="1517" customFormat="1" ht="15.75" thickBot="1">
      <c r="B6" s="1521"/>
      <c r="C6" s="1521"/>
      <c r="D6" s="1521"/>
    </row>
    <row r="7" spans="1:234" s="398" customFormat="1" ht="47.25" customHeight="1" thickBot="1">
      <c r="A7" s="1518"/>
      <c r="B7" s="2005" t="s">
        <v>472</v>
      </c>
      <c r="C7" s="2014" t="s">
        <v>679</v>
      </c>
      <c r="D7" s="2015"/>
      <c r="E7" s="2016" t="s">
        <v>681</v>
      </c>
      <c r="F7" s="2017"/>
      <c r="G7" s="2014" t="s">
        <v>680</v>
      </c>
      <c r="H7" s="2015"/>
      <c r="I7" s="2014" t="s">
        <v>682</v>
      </c>
      <c r="J7" s="2015"/>
      <c r="K7" s="1996" t="s">
        <v>474</v>
      </c>
      <c r="L7" s="1996" t="s">
        <v>475</v>
      </c>
      <c r="M7" s="2014" t="s">
        <v>684</v>
      </c>
      <c r="N7" s="2015"/>
      <c r="O7" s="2005" t="s">
        <v>683</v>
      </c>
      <c r="P7" s="1518"/>
      <c r="Q7" s="1518"/>
      <c r="R7" s="1518"/>
      <c r="S7" s="1518"/>
      <c r="T7" s="1518"/>
      <c r="U7" s="1518"/>
      <c r="V7" s="1518"/>
      <c r="W7" s="1518"/>
      <c r="X7" s="1518"/>
      <c r="Y7" s="1518"/>
      <c r="Z7" s="1518"/>
      <c r="AA7" s="1518"/>
      <c r="AB7" s="1518"/>
      <c r="AC7" s="1518"/>
      <c r="AD7" s="1518"/>
      <c r="AE7" s="1518"/>
      <c r="AF7" s="1518"/>
      <c r="AG7" s="1518"/>
      <c r="AH7" s="1518"/>
      <c r="AI7" s="1518"/>
      <c r="AJ7" s="1518"/>
      <c r="AK7" s="1518"/>
      <c r="AL7" s="1518"/>
      <c r="AM7" s="1518"/>
      <c r="AN7" s="1518"/>
      <c r="AO7" s="1518"/>
      <c r="AP7" s="1518"/>
      <c r="AQ7" s="1518"/>
      <c r="AR7" s="1518"/>
      <c r="AS7" s="1518"/>
      <c r="AT7" s="1518"/>
      <c r="AU7" s="1518"/>
      <c r="AV7" s="1518"/>
      <c r="AW7" s="1518"/>
      <c r="AX7" s="1518"/>
      <c r="AY7" s="1518"/>
      <c r="AZ7" s="1518"/>
      <c r="BA7" s="1518"/>
      <c r="BB7" s="1518"/>
      <c r="BC7" s="1518"/>
      <c r="BD7" s="1518"/>
      <c r="BE7" s="1518"/>
      <c r="BF7" s="1518"/>
      <c r="BG7" s="1518"/>
      <c r="BH7" s="1518"/>
      <c r="BI7" s="1518"/>
      <c r="BJ7" s="1518"/>
      <c r="BK7" s="1518"/>
      <c r="BL7" s="1518"/>
      <c r="BM7" s="1518"/>
      <c r="BN7" s="1518"/>
      <c r="BO7" s="1518"/>
      <c r="BP7" s="1518"/>
      <c r="BQ7" s="1518"/>
      <c r="BR7" s="1518"/>
      <c r="BS7" s="1518"/>
      <c r="BT7" s="1518"/>
      <c r="BU7" s="1518"/>
      <c r="BV7" s="1518"/>
      <c r="BW7" s="1518"/>
      <c r="BX7" s="1518"/>
      <c r="BY7" s="1518"/>
      <c r="BZ7" s="1518"/>
      <c r="CA7" s="1518"/>
      <c r="CB7" s="1518"/>
      <c r="CC7" s="1518"/>
      <c r="CD7" s="1518"/>
      <c r="CE7" s="1518"/>
      <c r="CF7" s="1518"/>
      <c r="CG7" s="1518"/>
      <c r="CH7" s="1518"/>
      <c r="CI7" s="1518"/>
      <c r="CJ7" s="1518"/>
      <c r="CK7" s="1518"/>
      <c r="CL7" s="1518"/>
      <c r="CM7" s="1518"/>
      <c r="CN7" s="1518"/>
      <c r="CO7" s="1518"/>
      <c r="CP7" s="1518"/>
      <c r="CQ7" s="1518"/>
      <c r="CR7" s="1518"/>
      <c r="CS7" s="1518"/>
      <c r="CT7" s="1518"/>
      <c r="CU7" s="1518"/>
      <c r="CV7" s="1518"/>
      <c r="CW7" s="1518"/>
      <c r="CX7" s="1518"/>
      <c r="CY7" s="1518"/>
      <c r="CZ7" s="1518"/>
      <c r="DA7" s="1518"/>
      <c r="DB7" s="1518"/>
      <c r="DC7" s="1518"/>
      <c r="DD7" s="1518"/>
      <c r="DE7" s="1518"/>
      <c r="DF7" s="1518"/>
      <c r="DG7" s="1518"/>
      <c r="DH7" s="1518"/>
      <c r="DI7" s="1518"/>
      <c r="DJ7" s="1518"/>
      <c r="DK7" s="1518"/>
      <c r="DL7" s="1518"/>
      <c r="DM7" s="1518"/>
      <c r="DN7" s="1518"/>
      <c r="DO7" s="1518"/>
      <c r="DP7" s="1518"/>
      <c r="DQ7" s="1518"/>
      <c r="DR7" s="1518"/>
      <c r="DS7" s="1518"/>
      <c r="DT7" s="1518"/>
      <c r="DU7" s="1518"/>
      <c r="DV7" s="1518"/>
      <c r="DW7" s="1518"/>
      <c r="DX7" s="1518"/>
      <c r="DY7" s="1518"/>
      <c r="DZ7" s="1518"/>
      <c r="EA7" s="1518"/>
      <c r="EB7" s="1518"/>
      <c r="EC7" s="1518"/>
      <c r="ED7" s="1518"/>
      <c r="EE7" s="1518"/>
      <c r="EF7" s="1518"/>
      <c r="EG7" s="1518"/>
      <c r="EH7" s="1518"/>
      <c r="EI7" s="1518"/>
      <c r="EJ7" s="1518"/>
      <c r="EK7" s="1518"/>
      <c r="EL7" s="1518"/>
      <c r="EM7" s="1518"/>
      <c r="EN7" s="1518"/>
      <c r="EO7" s="1518"/>
      <c r="EP7" s="1518"/>
      <c r="EQ7" s="1518"/>
      <c r="ER7" s="1518"/>
      <c r="ES7" s="1518"/>
      <c r="ET7" s="1518"/>
      <c r="EU7" s="1518"/>
      <c r="EV7" s="1518"/>
      <c r="EW7" s="1518"/>
      <c r="EX7" s="1518"/>
      <c r="EY7" s="1518"/>
      <c r="EZ7" s="1518"/>
      <c r="FA7" s="1518"/>
      <c r="FB7" s="1518"/>
      <c r="FC7" s="1518"/>
      <c r="FD7" s="1518"/>
      <c r="FE7" s="1518"/>
      <c r="FF7" s="1518"/>
      <c r="FG7" s="1518"/>
      <c r="FH7" s="1518"/>
      <c r="FI7" s="1518"/>
      <c r="FJ7" s="1518"/>
      <c r="FK7" s="1518"/>
      <c r="FL7" s="1518"/>
      <c r="FM7" s="1518"/>
      <c r="FN7" s="1518"/>
      <c r="FO7" s="1518"/>
      <c r="FP7" s="1518"/>
      <c r="FQ7" s="1518"/>
      <c r="FR7" s="1518"/>
      <c r="FS7" s="1518"/>
      <c r="FT7" s="1518"/>
      <c r="FU7" s="1518"/>
      <c r="FV7" s="1518"/>
      <c r="FW7" s="1518"/>
      <c r="FX7" s="1518"/>
      <c r="FY7" s="1518"/>
      <c r="FZ7" s="1518"/>
      <c r="GA7" s="1518"/>
      <c r="GB7" s="1518"/>
      <c r="GC7" s="1518"/>
      <c r="GD7" s="1518"/>
      <c r="GE7" s="1518"/>
      <c r="GF7" s="1518"/>
      <c r="GG7" s="1518"/>
      <c r="GH7" s="1518"/>
      <c r="GI7" s="1518"/>
      <c r="GJ7" s="1518"/>
      <c r="GK7" s="1518"/>
      <c r="GL7" s="1518"/>
      <c r="GM7" s="1518"/>
      <c r="GN7" s="1518"/>
      <c r="GO7" s="1518"/>
      <c r="GP7" s="1518"/>
      <c r="GQ7" s="1518"/>
      <c r="GR7" s="1518"/>
      <c r="GS7" s="1518"/>
      <c r="GT7" s="1518"/>
      <c r="GU7" s="1518"/>
      <c r="GV7" s="1518"/>
      <c r="GW7" s="1518"/>
      <c r="GX7" s="1518"/>
      <c r="GY7" s="1518"/>
      <c r="GZ7" s="1518"/>
      <c r="HA7" s="1518"/>
      <c r="HB7" s="1518"/>
      <c r="HC7" s="1518"/>
      <c r="HD7" s="1518"/>
      <c r="HE7" s="1518"/>
      <c r="HF7" s="1518"/>
      <c r="HG7" s="1518"/>
      <c r="HH7" s="1518"/>
      <c r="HI7" s="1518"/>
      <c r="HJ7" s="1518"/>
      <c r="HK7" s="1518"/>
      <c r="HL7" s="1518"/>
      <c r="HM7" s="1518"/>
      <c r="HN7" s="1518"/>
      <c r="HO7" s="1518"/>
      <c r="HP7" s="1518"/>
      <c r="HQ7" s="1518"/>
      <c r="HR7" s="1518"/>
      <c r="HS7" s="1518"/>
      <c r="HT7" s="1518"/>
      <c r="HU7" s="1518"/>
      <c r="HV7" s="1518"/>
      <c r="HW7" s="1518"/>
      <c r="HX7" s="1518"/>
      <c r="HY7" s="1518"/>
      <c r="HZ7" s="1518"/>
    </row>
    <row r="8" spans="1:234" ht="15" customHeight="1" thickBot="1">
      <c r="B8" s="2006"/>
      <c r="C8" s="920" t="s">
        <v>477</v>
      </c>
      <c r="D8" s="921" t="s">
        <v>478</v>
      </c>
      <c r="E8" s="920" t="s">
        <v>479</v>
      </c>
      <c r="F8" s="921" t="s">
        <v>478</v>
      </c>
      <c r="G8" s="922" t="s">
        <v>479</v>
      </c>
      <c r="H8" s="921" t="s">
        <v>478</v>
      </c>
      <c r="I8" s="950" t="s">
        <v>480</v>
      </c>
      <c r="J8" s="951" t="s">
        <v>481</v>
      </c>
      <c r="K8" s="1998"/>
      <c r="L8" s="1998"/>
      <c r="M8" s="1525" t="s">
        <v>482</v>
      </c>
      <c r="N8" s="1526" t="s">
        <v>481</v>
      </c>
      <c r="O8" s="2007"/>
    </row>
    <row r="9" spans="1:234" ht="15" thickBot="1">
      <c r="B9" s="2006"/>
      <c r="C9" s="2008">
        <v>1</v>
      </c>
      <c r="D9" s="2010">
        <v>2</v>
      </c>
      <c r="E9" s="2008">
        <v>3</v>
      </c>
      <c r="F9" s="2010">
        <v>4</v>
      </c>
      <c r="G9" s="925">
        <v>5</v>
      </c>
      <c r="H9" s="924">
        <v>6</v>
      </c>
      <c r="I9" s="2008">
        <v>7</v>
      </c>
      <c r="J9" s="2010">
        <v>8</v>
      </c>
      <c r="K9" s="2012">
        <v>9</v>
      </c>
      <c r="L9" s="2012">
        <v>10</v>
      </c>
      <c r="M9" s="923">
        <v>11</v>
      </c>
      <c r="N9" s="924">
        <v>12</v>
      </c>
      <c r="O9" s="926">
        <v>13</v>
      </c>
    </row>
    <row r="10" spans="1:234" ht="15" customHeight="1" thickBot="1">
      <c r="B10" s="2007"/>
      <c r="C10" s="2009"/>
      <c r="D10" s="2011"/>
      <c r="E10" s="2009"/>
      <c r="F10" s="2011"/>
      <c r="G10" s="929" t="s">
        <v>483</v>
      </c>
      <c r="H10" s="928" t="s">
        <v>484</v>
      </c>
      <c r="I10" s="2009"/>
      <c r="J10" s="2011"/>
      <c r="K10" s="2013"/>
      <c r="L10" s="2013"/>
      <c r="M10" s="927" t="s">
        <v>485</v>
      </c>
      <c r="N10" s="928" t="s">
        <v>486</v>
      </c>
      <c r="O10" s="930" t="s">
        <v>487</v>
      </c>
    </row>
    <row r="11" spans="1:234">
      <c r="B11" s="399" t="s">
        <v>488</v>
      </c>
      <c r="C11" s="1511"/>
      <c r="D11" s="1503"/>
      <c r="E11" s="1502"/>
      <c r="F11" s="1503"/>
      <c r="G11" s="1532">
        <f>C11+E11</f>
        <v>0</v>
      </c>
      <c r="H11" s="1530">
        <f>D11+F11</f>
        <v>0</v>
      </c>
      <c r="I11" s="1502"/>
      <c r="J11" s="1503"/>
      <c r="K11" s="400">
        <v>1.4999999999999999E-2</v>
      </c>
      <c r="L11" s="400">
        <v>6.0000000000000001E-3</v>
      </c>
      <c r="M11" s="1529">
        <f>I11*K11</f>
        <v>0</v>
      </c>
      <c r="N11" s="1530">
        <f>J11*L11</f>
        <v>0</v>
      </c>
      <c r="O11" s="1531">
        <f>M11+N11</f>
        <v>0</v>
      </c>
    </row>
    <row r="12" spans="1:234" ht="15">
      <c r="A12" s="1519"/>
      <c r="B12" s="402" t="s">
        <v>489</v>
      </c>
      <c r="C12" s="1512"/>
      <c r="D12" s="1505"/>
      <c r="E12" s="1504"/>
      <c r="F12" s="1505"/>
      <c r="G12" s="1532">
        <f t="shared" ref="G12:G17" si="0">C12+E12</f>
        <v>0</v>
      </c>
      <c r="H12" s="1530">
        <f t="shared" ref="H12:H17" si="1">D12+F12</f>
        <v>0</v>
      </c>
      <c r="I12" s="1504"/>
      <c r="J12" s="1505"/>
      <c r="K12" s="403">
        <v>1.4999999999999999E-2</v>
      </c>
      <c r="L12" s="403">
        <v>6.0000000000000001E-3</v>
      </c>
      <c r="M12" s="1529">
        <f t="shared" ref="M12:M17" si="2">I12*K12</f>
        <v>0</v>
      </c>
      <c r="N12" s="1530">
        <f t="shared" ref="N12:N17" si="3">J12*L12</f>
        <v>0</v>
      </c>
      <c r="O12" s="1531">
        <f t="shared" ref="O12:O17" si="4">M12+N12</f>
        <v>0</v>
      </c>
    </row>
    <row r="13" spans="1:234">
      <c r="B13" s="402" t="s">
        <v>490</v>
      </c>
      <c r="C13" s="1513"/>
      <c r="D13" s="1507"/>
      <c r="E13" s="1506"/>
      <c r="F13" s="1507"/>
      <c r="G13" s="1532">
        <f t="shared" si="0"/>
        <v>0</v>
      </c>
      <c r="H13" s="1530">
        <f t="shared" si="1"/>
        <v>0</v>
      </c>
      <c r="I13" s="1506"/>
      <c r="J13" s="1507"/>
      <c r="K13" s="403">
        <v>1.4999999999999999E-2</v>
      </c>
      <c r="L13" s="403">
        <v>6.0000000000000001E-3</v>
      </c>
      <c r="M13" s="1529">
        <f t="shared" si="2"/>
        <v>0</v>
      </c>
      <c r="N13" s="1530">
        <f t="shared" si="3"/>
        <v>0</v>
      </c>
      <c r="O13" s="1531">
        <f t="shared" si="4"/>
        <v>0</v>
      </c>
    </row>
    <row r="14" spans="1:234" ht="15">
      <c r="A14" s="1519"/>
      <c r="B14" s="402" t="s">
        <v>491</v>
      </c>
      <c r="C14" s="1514"/>
      <c r="D14" s="1505"/>
      <c r="E14" s="1515"/>
      <c r="F14" s="1507"/>
      <c r="G14" s="1532">
        <f t="shared" si="0"/>
        <v>0</v>
      </c>
      <c r="H14" s="1530">
        <f t="shared" si="1"/>
        <v>0</v>
      </c>
      <c r="I14" s="1508"/>
      <c r="J14" s="1505"/>
      <c r="K14" s="403">
        <v>1.4999999999999999E-2</v>
      </c>
      <c r="L14" s="403">
        <v>6.0000000000000001E-3</v>
      </c>
      <c r="M14" s="1529">
        <f t="shared" si="2"/>
        <v>0</v>
      </c>
      <c r="N14" s="1530">
        <f t="shared" si="3"/>
        <v>0</v>
      </c>
      <c r="O14" s="1531">
        <f t="shared" si="4"/>
        <v>0</v>
      </c>
    </row>
    <row r="15" spans="1:234">
      <c r="B15" s="402" t="s">
        <v>492</v>
      </c>
      <c r="C15" s="1513"/>
      <c r="D15" s="1507"/>
      <c r="E15" s="1506"/>
      <c r="F15" s="1507"/>
      <c r="G15" s="1532">
        <f t="shared" si="0"/>
        <v>0</v>
      </c>
      <c r="H15" s="1530">
        <f t="shared" si="1"/>
        <v>0</v>
      </c>
      <c r="I15" s="1506"/>
      <c r="J15" s="1507"/>
      <c r="K15" s="403">
        <v>1.4999999999999999E-2</v>
      </c>
      <c r="L15" s="403">
        <v>6.0000000000000001E-3</v>
      </c>
      <c r="M15" s="1529">
        <f t="shared" si="2"/>
        <v>0</v>
      </c>
      <c r="N15" s="1530">
        <f t="shared" si="3"/>
        <v>0</v>
      </c>
      <c r="O15" s="1531">
        <f t="shared" si="4"/>
        <v>0</v>
      </c>
    </row>
    <row r="16" spans="1:234">
      <c r="B16" s="402" t="s">
        <v>493</v>
      </c>
      <c r="C16" s="1513"/>
      <c r="D16" s="1507"/>
      <c r="E16" s="1506"/>
      <c r="F16" s="1507"/>
      <c r="G16" s="1532">
        <f t="shared" si="0"/>
        <v>0</v>
      </c>
      <c r="H16" s="1530">
        <f t="shared" si="1"/>
        <v>0</v>
      </c>
      <c r="I16" s="1506"/>
      <c r="J16" s="1507"/>
      <c r="K16" s="403">
        <v>1.4999999999999999E-2</v>
      </c>
      <c r="L16" s="403">
        <v>6.0000000000000001E-3</v>
      </c>
      <c r="M16" s="1529">
        <f t="shared" si="2"/>
        <v>0</v>
      </c>
      <c r="N16" s="1530">
        <f t="shared" si="3"/>
        <v>0</v>
      </c>
      <c r="O16" s="1531">
        <f t="shared" si="4"/>
        <v>0</v>
      </c>
    </row>
    <row r="17" spans="1:234" ht="15" thickBot="1">
      <c r="B17" s="404" t="s">
        <v>494</v>
      </c>
      <c r="C17" s="1516"/>
      <c r="D17" s="1510"/>
      <c r="E17" s="1509"/>
      <c r="F17" s="1510"/>
      <c r="G17" s="1532">
        <f t="shared" si="0"/>
        <v>0</v>
      </c>
      <c r="H17" s="1530">
        <f t="shared" si="1"/>
        <v>0</v>
      </c>
      <c r="I17" s="1509"/>
      <c r="J17" s="1510"/>
      <c r="K17" s="405">
        <v>1.4999999999999999E-2</v>
      </c>
      <c r="L17" s="405">
        <v>0.15</v>
      </c>
      <c r="M17" s="1529">
        <f t="shared" si="2"/>
        <v>0</v>
      </c>
      <c r="N17" s="1530">
        <f t="shared" si="3"/>
        <v>0</v>
      </c>
      <c r="O17" s="1531">
        <f t="shared" si="4"/>
        <v>0</v>
      </c>
    </row>
    <row r="18" spans="1:234" ht="15.75" thickBot="1">
      <c r="B18" s="931" t="s">
        <v>495</v>
      </c>
      <c r="C18" s="932"/>
      <c r="D18" s="933"/>
      <c r="E18" s="932"/>
      <c r="F18" s="933"/>
      <c r="G18" s="932"/>
      <c r="H18" s="933"/>
      <c r="I18" s="932"/>
      <c r="J18" s="934"/>
      <c r="K18" s="935"/>
      <c r="L18" s="935"/>
      <c r="M18" s="932"/>
      <c r="N18" s="934"/>
      <c r="O18" s="936">
        <f>SUM(O11:O17)</f>
        <v>0</v>
      </c>
    </row>
    <row r="19" spans="1:234" s="1517" customFormat="1" ht="15">
      <c r="B19" s="1522"/>
    </row>
    <row r="20" spans="1:234" s="1517" customFormat="1" ht="15">
      <c r="B20" s="1521" t="s">
        <v>446</v>
      </c>
    </row>
    <row r="21" spans="1:234" s="1517" customFormat="1" ht="15">
      <c r="O21" s="1522"/>
    </row>
    <row r="22" spans="1:234" s="1517" customFormat="1" ht="15">
      <c r="B22" s="1521" t="s">
        <v>496</v>
      </c>
    </row>
    <row r="23" spans="1:234" s="1434" customFormat="1" ht="15.75" thickBot="1">
      <c r="B23" s="1523"/>
    </row>
    <row r="24" spans="1:234" s="366" customFormat="1" ht="42.75" customHeight="1">
      <c r="A24" s="1434"/>
      <c r="B24" s="2005" t="s">
        <v>497</v>
      </c>
      <c r="C24" s="2019" t="s">
        <v>473</v>
      </c>
      <c r="D24" s="2020"/>
      <c r="E24" s="937" t="s">
        <v>498</v>
      </c>
      <c r="F24" s="938" t="s">
        <v>499</v>
      </c>
      <c r="G24" s="2021" t="s">
        <v>419</v>
      </c>
      <c r="H24" s="2022"/>
      <c r="I24" s="2023" t="s">
        <v>391</v>
      </c>
      <c r="J24" s="2024"/>
      <c r="K24" s="2014" t="s">
        <v>476</v>
      </c>
      <c r="L24" s="2015"/>
      <c r="M24" s="1527"/>
      <c r="N24" s="1434"/>
      <c r="O24" s="1434"/>
      <c r="P24" s="1434"/>
      <c r="Q24" s="1434"/>
      <c r="R24" s="1434"/>
      <c r="S24" s="1434"/>
      <c r="T24" s="1434"/>
      <c r="U24" s="1434"/>
      <c r="V24" s="1434"/>
      <c r="W24" s="1434"/>
      <c r="X24" s="1434"/>
      <c r="Y24" s="1434"/>
      <c r="Z24" s="1434"/>
      <c r="AA24" s="1434"/>
      <c r="AB24" s="1434"/>
      <c r="AC24" s="1434"/>
      <c r="AD24" s="1434"/>
      <c r="AE24" s="1434"/>
      <c r="AF24" s="1434"/>
      <c r="AG24" s="1434"/>
      <c r="AH24" s="1434"/>
      <c r="AI24" s="1434"/>
      <c r="AJ24" s="1434"/>
      <c r="AK24" s="1434"/>
      <c r="AL24" s="1434"/>
      <c r="AM24" s="1434"/>
      <c r="AN24" s="1434"/>
      <c r="AO24" s="1434"/>
      <c r="AP24" s="1434"/>
      <c r="AQ24" s="1434"/>
      <c r="AR24" s="1434"/>
      <c r="AS24" s="1434"/>
      <c r="AT24" s="1434"/>
      <c r="AU24" s="1434"/>
      <c r="AV24" s="1434"/>
      <c r="AW24" s="1434"/>
      <c r="AX24" s="1434"/>
      <c r="AY24" s="1434"/>
      <c r="AZ24" s="1434"/>
      <c r="BA24" s="1434"/>
      <c r="BB24" s="1434"/>
      <c r="BC24" s="1434"/>
      <c r="BD24" s="1434"/>
      <c r="BE24" s="1434"/>
      <c r="BF24" s="1434"/>
      <c r="BG24" s="1434"/>
      <c r="BH24" s="1434"/>
      <c r="BI24" s="1434"/>
      <c r="BJ24" s="1434"/>
      <c r="BK24" s="1434"/>
      <c r="BL24" s="1434"/>
      <c r="BM24" s="1434"/>
      <c r="BN24" s="1434"/>
      <c r="BO24" s="1434"/>
      <c r="BP24" s="1434"/>
      <c r="BQ24" s="1434"/>
      <c r="BR24" s="1434"/>
      <c r="BS24" s="1434"/>
      <c r="BT24" s="1434"/>
      <c r="BU24" s="1434"/>
      <c r="BV24" s="1434"/>
      <c r="BW24" s="1434"/>
      <c r="BX24" s="1434"/>
      <c r="BY24" s="1434"/>
      <c r="BZ24" s="1434"/>
      <c r="CA24" s="1434"/>
      <c r="CB24" s="1434"/>
      <c r="CC24" s="1434"/>
      <c r="CD24" s="1434"/>
      <c r="CE24" s="1434"/>
      <c r="CF24" s="1434"/>
      <c r="CG24" s="1434"/>
      <c r="CH24" s="1434"/>
      <c r="CI24" s="1434"/>
      <c r="CJ24" s="1434"/>
      <c r="CK24" s="1434"/>
      <c r="CL24" s="1434"/>
      <c r="CM24" s="1434"/>
      <c r="CN24" s="1434"/>
      <c r="CO24" s="1434"/>
      <c r="CP24" s="1434"/>
      <c r="CQ24" s="1434"/>
      <c r="CR24" s="1434"/>
      <c r="CS24" s="1434"/>
      <c r="CT24" s="1434"/>
      <c r="CU24" s="1434"/>
      <c r="CV24" s="1434"/>
      <c r="CW24" s="1434"/>
      <c r="CX24" s="1434"/>
      <c r="CY24" s="1434"/>
      <c r="CZ24" s="1434"/>
      <c r="DA24" s="1434"/>
      <c r="DB24" s="1434"/>
      <c r="DC24" s="1434"/>
      <c r="DD24" s="1434"/>
      <c r="DE24" s="1434"/>
      <c r="DF24" s="1434"/>
      <c r="DG24" s="1434"/>
      <c r="DH24" s="1434"/>
      <c r="DI24" s="1434"/>
      <c r="DJ24" s="1434"/>
      <c r="DK24" s="1434"/>
      <c r="DL24" s="1434"/>
      <c r="DM24" s="1434"/>
      <c r="DN24" s="1434"/>
      <c r="DO24" s="1434"/>
      <c r="DP24" s="1434"/>
      <c r="DQ24" s="1434"/>
      <c r="DR24" s="1434"/>
      <c r="DS24" s="1434"/>
      <c r="DT24" s="1434"/>
      <c r="DU24" s="1434"/>
      <c r="DV24" s="1434"/>
      <c r="DW24" s="1434"/>
      <c r="DX24" s="1434"/>
      <c r="DY24" s="1434"/>
      <c r="DZ24" s="1434"/>
      <c r="EA24" s="1434"/>
      <c r="EB24" s="1434"/>
      <c r="EC24" s="1434"/>
      <c r="ED24" s="1434"/>
      <c r="EE24" s="1434"/>
      <c r="EF24" s="1434"/>
      <c r="EG24" s="1434"/>
      <c r="EH24" s="1434"/>
      <c r="EI24" s="1434"/>
      <c r="EJ24" s="1434"/>
      <c r="EK24" s="1434"/>
      <c r="EL24" s="1434"/>
      <c r="EM24" s="1434"/>
      <c r="EN24" s="1434"/>
      <c r="EO24" s="1434"/>
      <c r="EP24" s="1434"/>
      <c r="EQ24" s="1434"/>
      <c r="ER24" s="1434"/>
      <c r="ES24" s="1434"/>
      <c r="ET24" s="1434"/>
      <c r="EU24" s="1434"/>
      <c r="EV24" s="1434"/>
      <c r="EW24" s="1434"/>
      <c r="EX24" s="1434"/>
      <c r="EY24" s="1434"/>
      <c r="EZ24" s="1434"/>
      <c r="FA24" s="1434"/>
      <c r="FB24" s="1434"/>
      <c r="FC24" s="1434"/>
      <c r="FD24" s="1434"/>
      <c r="FE24" s="1434"/>
      <c r="FF24" s="1434"/>
      <c r="FG24" s="1434"/>
      <c r="FH24" s="1434"/>
      <c r="FI24" s="1434"/>
      <c r="FJ24" s="1434"/>
      <c r="FK24" s="1434"/>
      <c r="FL24" s="1434"/>
      <c r="FM24" s="1434"/>
      <c r="FN24" s="1434"/>
      <c r="FO24" s="1434"/>
      <c r="FP24" s="1434"/>
      <c r="FQ24" s="1434"/>
      <c r="FR24" s="1434"/>
      <c r="FS24" s="1434"/>
      <c r="FT24" s="1434"/>
      <c r="FU24" s="1434"/>
      <c r="FV24" s="1434"/>
      <c r="FW24" s="1434"/>
      <c r="FX24" s="1434"/>
      <c r="FY24" s="1434"/>
      <c r="FZ24" s="1434"/>
      <c r="GA24" s="1434"/>
      <c r="GB24" s="1434"/>
      <c r="GC24" s="1434"/>
      <c r="GD24" s="1434"/>
      <c r="GE24" s="1434"/>
      <c r="GF24" s="1434"/>
      <c r="GG24" s="1434"/>
      <c r="GH24" s="1434"/>
      <c r="GI24" s="1434"/>
      <c r="GJ24" s="1434"/>
      <c r="GK24" s="1434"/>
      <c r="GL24" s="1434"/>
      <c r="GM24" s="1434"/>
      <c r="GN24" s="1434"/>
      <c r="GO24" s="1434"/>
      <c r="GP24" s="1434"/>
      <c r="GQ24" s="1434"/>
      <c r="GR24" s="1434"/>
      <c r="GS24" s="1434"/>
      <c r="GT24" s="1434"/>
      <c r="GU24" s="1434"/>
      <c r="GV24" s="1434"/>
      <c r="GW24" s="1434"/>
      <c r="GX24" s="1434"/>
      <c r="GY24" s="1434"/>
      <c r="GZ24" s="1434"/>
      <c r="HA24" s="1434"/>
      <c r="HB24" s="1434"/>
      <c r="HC24" s="1434"/>
      <c r="HD24" s="1434"/>
      <c r="HE24" s="1434"/>
      <c r="HF24" s="1434"/>
      <c r="HG24" s="1434"/>
      <c r="HH24" s="1434"/>
      <c r="HI24" s="1434"/>
      <c r="HJ24" s="1434"/>
      <c r="HK24" s="1434"/>
      <c r="HL24" s="1434"/>
      <c r="HM24" s="1434"/>
      <c r="HN24" s="1434"/>
      <c r="HO24" s="1434"/>
      <c r="HP24" s="1434"/>
      <c r="HQ24" s="1434"/>
      <c r="HR24" s="1434"/>
      <c r="HS24" s="1434"/>
      <c r="HT24" s="1434"/>
      <c r="HU24" s="1434"/>
      <c r="HV24" s="1434"/>
      <c r="HW24" s="1434"/>
      <c r="HX24" s="1434"/>
      <c r="HY24" s="1434"/>
      <c r="HZ24" s="1434"/>
    </row>
    <row r="25" spans="1:234" s="366" customFormat="1" ht="15.75" thickBot="1">
      <c r="A25" s="1434"/>
      <c r="B25" s="2006"/>
      <c r="C25" s="939" t="s">
        <v>479</v>
      </c>
      <c r="D25" s="940" t="s">
        <v>478</v>
      </c>
      <c r="E25" s="939" t="s">
        <v>500</v>
      </c>
      <c r="F25" s="940" t="s">
        <v>501</v>
      </c>
      <c r="G25" s="953" t="s">
        <v>502</v>
      </c>
      <c r="H25" s="952" t="s">
        <v>503</v>
      </c>
      <c r="I25" s="953" t="s">
        <v>502</v>
      </c>
      <c r="J25" s="952" t="s">
        <v>503</v>
      </c>
      <c r="K25" s="2025"/>
      <c r="L25" s="2026"/>
      <c r="M25" s="1434"/>
      <c r="N25" s="1434"/>
      <c r="O25" s="1434"/>
      <c r="P25" s="1434"/>
      <c r="Q25" s="1434"/>
      <c r="R25" s="1434"/>
      <c r="S25" s="1434"/>
      <c r="T25" s="1434"/>
      <c r="U25" s="1434"/>
      <c r="V25" s="1434"/>
      <c r="W25" s="1434"/>
      <c r="X25" s="1434"/>
      <c r="Y25" s="1434"/>
      <c r="Z25" s="1434"/>
      <c r="AA25" s="1434"/>
      <c r="AB25" s="1434"/>
      <c r="AC25" s="1434"/>
      <c r="AD25" s="1434"/>
      <c r="AE25" s="1434"/>
      <c r="AF25" s="1434"/>
      <c r="AG25" s="1434"/>
      <c r="AH25" s="1434"/>
      <c r="AI25" s="1434"/>
      <c r="AJ25" s="1434"/>
      <c r="AK25" s="1434"/>
      <c r="AL25" s="1434"/>
      <c r="AM25" s="1434"/>
      <c r="AN25" s="1434"/>
      <c r="AO25" s="1434"/>
      <c r="AP25" s="1434"/>
      <c r="AQ25" s="1434"/>
      <c r="AR25" s="1434"/>
      <c r="AS25" s="1434"/>
      <c r="AT25" s="1434"/>
      <c r="AU25" s="1434"/>
      <c r="AV25" s="1434"/>
      <c r="AW25" s="1434"/>
      <c r="AX25" s="1434"/>
      <c r="AY25" s="1434"/>
      <c r="AZ25" s="1434"/>
      <c r="BA25" s="1434"/>
      <c r="BB25" s="1434"/>
      <c r="BC25" s="1434"/>
      <c r="BD25" s="1434"/>
      <c r="BE25" s="1434"/>
      <c r="BF25" s="1434"/>
      <c r="BG25" s="1434"/>
      <c r="BH25" s="1434"/>
      <c r="BI25" s="1434"/>
      <c r="BJ25" s="1434"/>
      <c r="BK25" s="1434"/>
      <c r="BL25" s="1434"/>
      <c r="BM25" s="1434"/>
      <c r="BN25" s="1434"/>
      <c r="BO25" s="1434"/>
      <c r="BP25" s="1434"/>
      <c r="BQ25" s="1434"/>
      <c r="BR25" s="1434"/>
      <c r="BS25" s="1434"/>
      <c r="BT25" s="1434"/>
      <c r="BU25" s="1434"/>
      <c r="BV25" s="1434"/>
      <c r="BW25" s="1434"/>
      <c r="BX25" s="1434"/>
      <c r="BY25" s="1434"/>
      <c r="BZ25" s="1434"/>
      <c r="CA25" s="1434"/>
      <c r="CB25" s="1434"/>
      <c r="CC25" s="1434"/>
      <c r="CD25" s="1434"/>
      <c r="CE25" s="1434"/>
      <c r="CF25" s="1434"/>
      <c r="CG25" s="1434"/>
      <c r="CH25" s="1434"/>
      <c r="CI25" s="1434"/>
      <c r="CJ25" s="1434"/>
      <c r="CK25" s="1434"/>
      <c r="CL25" s="1434"/>
      <c r="CM25" s="1434"/>
      <c r="CN25" s="1434"/>
      <c r="CO25" s="1434"/>
      <c r="CP25" s="1434"/>
      <c r="CQ25" s="1434"/>
      <c r="CR25" s="1434"/>
      <c r="CS25" s="1434"/>
      <c r="CT25" s="1434"/>
      <c r="CU25" s="1434"/>
      <c r="CV25" s="1434"/>
      <c r="CW25" s="1434"/>
      <c r="CX25" s="1434"/>
      <c r="CY25" s="1434"/>
      <c r="CZ25" s="1434"/>
      <c r="DA25" s="1434"/>
      <c r="DB25" s="1434"/>
      <c r="DC25" s="1434"/>
      <c r="DD25" s="1434"/>
      <c r="DE25" s="1434"/>
      <c r="DF25" s="1434"/>
      <c r="DG25" s="1434"/>
      <c r="DH25" s="1434"/>
      <c r="DI25" s="1434"/>
      <c r="DJ25" s="1434"/>
      <c r="DK25" s="1434"/>
      <c r="DL25" s="1434"/>
      <c r="DM25" s="1434"/>
      <c r="DN25" s="1434"/>
      <c r="DO25" s="1434"/>
      <c r="DP25" s="1434"/>
      <c r="DQ25" s="1434"/>
      <c r="DR25" s="1434"/>
      <c r="DS25" s="1434"/>
      <c r="DT25" s="1434"/>
      <c r="DU25" s="1434"/>
      <c r="DV25" s="1434"/>
      <c r="DW25" s="1434"/>
      <c r="DX25" s="1434"/>
      <c r="DY25" s="1434"/>
      <c r="DZ25" s="1434"/>
      <c r="EA25" s="1434"/>
      <c r="EB25" s="1434"/>
      <c r="EC25" s="1434"/>
      <c r="ED25" s="1434"/>
      <c r="EE25" s="1434"/>
      <c r="EF25" s="1434"/>
      <c r="EG25" s="1434"/>
      <c r="EH25" s="1434"/>
      <c r="EI25" s="1434"/>
      <c r="EJ25" s="1434"/>
      <c r="EK25" s="1434"/>
      <c r="EL25" s="1434"/>
      <c r="EM25" s="1434"/>
      <c r="EN25" s="1434"/>
      <c r="EO25" s="1434"/>
      <c r="EP25" s="1434"/>
      <c r="EQ25" s="1434"/>
      <c r="ER25" s="1434"/>
      <c r="ES25" s="1434"/>
      <c r="ET25" s="1434"/>
      <c r="EU25" s="1434"/>
      <c r="EV25" s="1434"/>
      <c r="EW25" s="1434"/>
      <c r="EX25" s="1434"/>
      <c r="EY25" s="1434"/>
      <c r="EZ25" s="1434"/>
      <c r="FA25" s="1434"/>
      <c r="FB25" s="1434"/>
      <c r="FC25" s="1434"/>
      <c r="FD25" s="1434"/>
      <c r="FE25" s="1434"/>
      <c r="FF25" s="1434"/>
      <c r="FG25" s="1434"/>
      <c r="FH25" s="1434"/>
      <c r="FI25" s="1434"/>
      <c r="FJ25" s="1434"/>
      <c r="FK25" s="1434"/>
      <c r="FL25" s="1434"/>
      <c r="FM25" s="1434"/>
      <c r="FN25" s="1434"/>
      <c r="FO25" s="1434"/>
      <c r="FP25" s="1434"/>
      <c r="FQ25" s="1434"/>
      <c r="FR25" s="1434"/>
      <c r="FS25" s="1434"/>
      <c r="FT25" s="1434"/>
      <c r="FU25" s="1434"/>
      <c r="FV25" s="1434"/>
      <c r="FW25" s="1434"/>
      <c r="FX25" s="1434"/>
      <c r="FY25" s="1434"/>
      <c r="FZ25" s="1434"/>
      <c r="GA25" s="1434"/>
      <c r="GB25" s="1434"/>
      <c r="GC25" s="1434"/>
      <c r="GD25" s="1434"/>
      <c r="GE25" s="1434"/>
      <c r="GF25" s="1434"/>
      <c r="GG25" s="1434"/>
      <c r="GH25" s="1434"/>
      <c r="GI25" s="1434"/>
      <c r="GJ25" s="1434"/>
      <c r="GK25" s="1434"/>
      <c r="GL25" s="1434"/>
      <c r="GM25" s="1434"/>
      <c r="GN25" s="1434"/>
      <c r="GO25" s="1434"/>
      <c r="GP25" s="1434"/>
      <c r="GQ25" s="1434"/>
      <c r="GR25" s="1434"/>
      <c r="GS25" s="1434"/>
      <c r="GT25" s="1434"/>
      <c r="GU25" s="1434"/>
      <c r="GV25" s="1434"/>
      <c r="GW25" s="1434"/>
      <c r="GX25" s="1434"/>
      <c r="GY25" s="1434"/>
      <c r="GZ25" s="1434"/>
      <c r="HA25" s="1434"/>
      <c r="HB25" s="1434"/>
      <c r="HC25" s="1434"/>
      <c r="HD25" s="1434"/>
      <c r="HE25" s="1434"/>
      <c r="HF25" s="1434"/>
      <c r="HG25" s="1434"/>
      <c r="HH25" s="1434"/>
      <c r="HI25" s="1434"/>
      <c r="HJ25" s="1434"/>
      <c r="HK25" s="1434"/>
      <c r="HL25" s="1434"/>
      <c r="HM25" s="1434"/>
      <c r="HN25" s="1434"/>
      <c r="HO25" s="1434"/>
      <c r="HP25" s="1434"/>
      <c r="HQ25" s="1434"/>
      <c r="HR25" s="1434"/>
      <c r="HS25" s="1434"/>
      <c r="HT25" s="1434"/>
      <c r="HU25" s="1434"/>
      <c r="HV25" s="1434"/>
      <c r="HW25" s="1434"/>
      <c r="HX25" s="1434"/>
      <c r="HY25" s="1434"/>
      <c r="HZ25" s="1434"/>
    </row>
    <row r="26" spans="1:234" s="366" customFormat="1" ht="14.65" customHeight="1">
      <c r="A26" s="1434"/>
      <c r="B26" s="2006"/>
      <c r="C26" s="2039">
        <v>1</v>
      </c>
      <c r="D26" s="2041">
        <v>2</v>
      </c>
      <c r="E26" s="941">
        <v>3</v>
      </c>
      <c r="F26" s="942">
        <v>4</v>
      </c>
      <c r="G26" s="2016">
        <v>5</v>
      </c>
      <c r="H26" s="2017">
        <v>6</v>
      </c>
      <c r="I26" s="937">
        <v>7</v>
      </c>
      <c r="J26" s="938">
        <v>8</v>
      </c>
      <c r="K26" s="943">
        <v>9</v>
      </c>
      <c r="L26" s="944"/>
      <c r="M26" s="1434"/>
      <c r="N26" s="1434"/>
      <c r="O26" s="1434"/>
      <c r="P26" s="1434"/>
      <c r="Q26" s="1434"/>
      <c r="R26" s="1434"/>
      <c r="S26" s="1434"/>
      <c r="T26" s="1434"/>
      <c r="U26" s="1434"/>
      <c r="V26" s="1434"/>
      <c r="W26" s="1434"/>
      <c r="X26" s="1434"/>
      <c r="Y26" s="1434"/>
      <c r="Z26" s="1434"/>
      <c r="AA26" s="1434"/>
      <c r="AB26" s="1434"/>
      <c r="AC26" s="1434"/>
      <c r="AD26" s="1434"/>
      <c r="AE26" s="1434"/>
      <c r="AF26" s="1434"/>
      <c r="AG26" s="1434"/>
      <c r="AH26" s="1434"/>
      <c r="AI26" s="1434"/>
      <c r="AJ26" s="1434"/>
      <c r="AK26" s="1434"/>
      <c r="AL26" s="1434"/>
      <c r="AM26" s="1434"/>
      <c r="AN26" s="1434"/>
      <c r="AO26" s="1434"/>
      <c r="AP26" s="1434"/>
      <c r="AQ26" s="1434"/>
      <c r="AR26" s="1434"/>
      <c r="AS26" s="1434"/>
      <c r="AT26" s="1434"/>
      <c r="AU26" s="1434"/>
      <c r="AV26" s="1434"/>
      <c r="AW26" s="1434"/>
      <c r="AX26" s="1434"/>
      <c r="AY26" s="1434"/>
      <c r="AZ26" s="1434"/>
      <c r="BA26" s="1434"/>
      <c r="BB26" s="1434"/>
      <c r="BC26" s="1434"/>
      <c r="BD26" s="1434"/>
      <c r="BE26" s="1434"/>
      <c r="BF26" s="1434"/>
      <c r="BG26" s="1434"/>
      <c r="BH26" s="1434"/>
      <c r="BI26" s="1434"/>
      <c r="BJ26" s="1434"/>
      <c r="BK26" s="1434"/>
      <c r="BL26" s="1434"/>
      <c r="BM26" s="1434"/>
      <c r="BN26" s="1434"/>
      <c r="BO26" s="1434"/>
      <c r="BP26" s="1434"/>
      <c r="BQ26" s="1434"/>
      <c r="BR26" s="1434"/>
      <c r="BS26" s="1434"/>
      <c r="BT26" s="1434"/>
      <c r="BU26" s="1434"/>
      <c r="BV26" s="1434"/>
      <c r="BW26" s="1434"/>
      <c r="BX26" s="1434"/>
      <c r="BY26" s="1434"/>
      <c r="BZ26" s="1434"/>
      <c r="CA26" s="1434"/>
      <c r="CB26" s="1434"/>
      <c r="CC26" s="1434"/>
      <c r="CD26" s="1434"/>
      <c r="CE26" s="1434"/>
      <c r="CF26" s="1434"/>
      <c r="CG26" s="1434"/>
      <c r="CH26" s="1434"/>
      <c r="CI26" s="1434"/>
      <c r="CJ26" s="1434"/>
      <c r="CK26" s="1434"/>
      <c r="CL26" s="1434"/>
      <c r="CM26" s="1434"/>
      <c r="CN26" s="1434"/>
      <c r="CO26" s="1434"/>
      <c r="CP26" s="1434"/>
      <c r="CQ26" s="1434"/>
      <c r="CR26" s="1434"/>
      <c r="CS26" s="1434"/>
      <c r="CT26" s="1434"/>
      <c r="CU26" s="1434"/>
      <c r="CV26" s="1434"/>
      <c r="CW26" s="1434"/>
      <c r="CX26" s="1434"/>
      <c r="CY26" s="1434"/>
      <c r="CZ26" s="1434"/>
      <c r="DA26" s="1434"/>
      <c r="DB26" s="1434"/>
      <c r="DC26" s="1434"/>
      <c r="DD26" s="1434"/>
      <c r="DE26" s="1434"/>
      <c r="DF26" s="1434"/>
      <c r="DG26" s="1434"/>
      <c r="DH26" s="1434"/>
      <c r="DI26" s="1434"/>
      <c r="DJ26" s="1434"/>
      <c r="DK26" s="1434"/>
      <c r="DL26" s="1434"/>
      <c r="DM26" s="1434"/>
      <c r="DN26" s="1434"/>
      <c r="DO26" s="1434"/>
      <c r="DP26" s="1434"/>
      <c r="DQ26" s="1434"/>
      <c r="DR26" s="1434"/>
      <c r="DS26" s="1434"/>
      <c r="DT26" s="1434"/>
      <c r="DU26" s="1434"/>
      <c r="DV26" s="1434"/>
      <c r="DW26" s="1434"/>
      <c r="DX26" s="1434"/>
      <c r="DY26" s="1434"/>
      <c r="DZ26" s="1434"/>
      <c r="EA26" s="1434"/>
      <c r="EB26" s="1434"/>
      <c r="EC26" s="1434"/>
      <c r="ED26" s="1434"/>
      <c r="EE26" s="1434"/>
      <c r="EF26" s="1434"/>
      <c r="EG26" s="1434"/>
      <c r="EH26" s="1434"/>
      <c r="EI26" s="1434"/>
      <c r="EJ26" s="1434"/>
      <c r="EK26" s="1434"/>
      <c r="EL26" s="1434"/>
      <c r="EM26" s="1434"/>
      <c r="EN26" s="1434"/>
      <c r="EO26" s="1434"/>
      <c r="EP26" s="1434"/>
      <c r="EQ26" s="1434"/>
      <c r="ER26" s="1434"/>
      <c r="ES26" s="1434"/>
      <c r="ET26" s="1434"/>
      <c r="EU26" s="1434"/>
      <c r="EV26" s="1434"/>
      <c r="EW26" s="1434"/>
      <c r="EX26" s="1434"/>
      <c r="EY26" s="1434"/>
      <c r="EZ26" s="1434"/>
      <c r="FA26" s="1434"/>
      <c r="FB26" s="1434"/>
      <c r="FC26" s="1434"/>
      <c r="FD26" s="1434"/>
      <c r="FE26" s="1434"/>
      <c r="FF26" s="1434"/>
      <c r="FG26" s="1434"/>
      <c r="FH26" s="1434"/>
      <c r="FI26" s="1434"/>
      <c r="FJ26" s="1434"/>
      <c r="FK26" s="1434"/>
      <c r="FL26" s="1434"/>
      <c r="FM26" s="1434"/>
      <c r="FN26" s="1434"/>
      <c r="FO26" s="1434"/>
      <c r="FP26" s="1434"/>
      <c r="FQ26" s="1434"/>
      <c r="FR26" s="1434"/>
      <c r="FS26" s="1434"/>
      <c r="FT26" s="1434"/>
      <c r="FU26" s="1434"/>
      <c r="FV26" s="1434"/>
      <c r="FW26" s="1434"/>
      <c r="FX26" s="1434"/>
      <c r="FY26" s="1434"/>
      <c r="FZ26" s="1434"/>
      <c r="GA26" s="1434"/>
      <c r="GB26" s="1434"/>
      <c r="GC26" s="1434"/>
      <c r="GD26" s="1434"/>
      <c r="GE26" s="1434"/>
      <c r="GF26" s="1434"/>
      <c r="GG26" s="1434"/>
      <c r="GH26" s="1434"/>
      <c r="GI26" s="1434"/>
      <c r="GJ26" s="1434"/>
      <c r="GK26" s="1434"/>
      <c r="GL26" s="1434"/>
      <c r="GM26" s="1434"/>
      <c r="GN26" s="1434"/>
      <c r="GO26" s="1434"/>
      <c r="GP26" s="1434"/>
      <c r="GQ26" s="1434"/>
      <c r="GR26" s="1434"/>
      <c r="GS26" s="1434"/>
      <c r="GT26" s="1434"/>
      <c r="GU26" s="1434"/>
      <c r="GV26" s="1434"/>
      <c r="GW26" s="1434"/>
      <c r="GX26" s="1434"/>
      <c r="GY26" s="1434"/>
      <c r="GZ26" s="1434"/>
      <c r="HA26" s="1434"/>
      <c r="HB26" s="1434"/>
      <c r="HC26" s="1434"/>
      <c r="HD26" s="1434"/>
      <c r="HE26" s="1434"/>
      <c r="HF26" s="1434"/>
      <c r="HG26" s="1434"/>
      <c r="HH26" s="1434"/>
      <c r="HI26" s="1434"/>
      <c r="HJ26" s="1434"/>
      <c r="HK26" s="1434"/>
      <c r="HL26" s="1434"/>
      <c r="HM26" s="1434"/>
      <c r="HN26" s="1434"/>
      <c r="HO26" s="1434"/>
      <c r="HP26" s="1434"/>
      <c r="HQ26" s="1434"/>
      <c r="HR26" s="1434"/>
      <c r="HS26" s="1434"/>
      <c r="HT26" s="1434"/>
      <c r="HU26" s="1434"/>
      <c r="HV26" s="1434"/>
      <c r="HW26" s="1434"/>
      <c r="HX26" s="1434"/>
      <c r="HY26" s="1434"/>
      <c r="HZ26" s="1434"/>
    </row>
    <row r="27" spans="1:234" s="366" customFormat="1" ht="15" customHeight="1" thickBot="1">
      <c r="A27" s="1434"/>
      <c r="B27" s="945"/>
      <c r="C27" s="2040"/>
      <c r="D27" s="2042"/>
      <c r="E27" s="946" t="s">
        <v>504</v>
      </c>
      <c r="F27" s="947" t="s">
        <v>505</v>
      </c>
      <c r="G27" s="2018"/>
      <c r="H27" s="2027"/>
      <c r="I27" s="948" t="s">
        <v>506</v>
      </c>
      <c r="J27" s="949" t="s">
        <v>507</v>
      </c>
      <c r="K27" s="2025" t="s">
        <v>508</v>
      </c>
      <c r="L27" s="2026"/>
      <c r="M27" s="1434"/>
      <c r="N27" s="1434"/>
      <c r="O27" s="1434"/>
      <c r="P27" s="1434"/>
      <c r="Q27" s="1434"/>
      <c r="R27" s="1434"/>
      <c r="S27" s="1434"/>
      <c r="T27" s="1434"/>
      <c r="U27" s="1434"/>
      <c r="V27" s="1434"/>
      <c r="W27" s="1434"/>
      <c r="X27" s="1434"/>
      <c r="Y27" s="1434"/>
      <c r="Z27" s="1434"/>
      <c r="AA27" s="1434"/>
      <c r="AB27" s="1434"/>
      <c r="AC27" s="1434"/>
      <c r="AD27" s="1434"/>
      <c r="AE27" s="1434"/>
      <c r="AF27" s="1434"/>
      <c r="AG27" s="1434"/>
      <c r="AH27" s="1434"/>
      <c r="AI27" s="1434"/>
      <c r="AJ27" s="1434"/>
      <c r="AK27" s="1434"/>
      <c r="AL27" s="1434"/>
      <c r="AM27" s="1434"/>
      <c r="AN27" s="1434"/>
      <c r="AO27" s="1434"/>
      <c r="AP27" s="1434"/>
      <c r="AQ27" s="1434"/>
      <c r="AR27" s="1434"/>
      <c r="AS27" s="1434"/>
      <c r="AT27" s="1434"/>
      <c r="AU27" s="1434"/>
      <c r="AV27" s="1434"/>
      <c r="AW27" s="1434"/>
      <c r="AX27" s="1434"/>
      <c r="AY27" s="1434"/>
      <c r="AZ27" s="1434"/>
      <c r="BA27" s="1434"/>
      <c r="BB27" s="1434"/>
      <c r="BC27" s="1434"/>
      <c r="BD27" s="1434"/>
      <c r="BE27" s="1434"/>
      <c r="BF27" s="1434"/>
      <c r="BG27" s="1434"/>
      <c r="BH27" s="1434"/>
      <c r="BI27" s="1434"/>
      <c r="BJ27" s="1434"/>
      <c r="BK27" s="1434"/>
      <c r="BL27" s="1434"/>
      <c r="BM27" s="1434"/>
      <c r="BN27" s="1434"/>
      <c r="BO27" s="1434"/>
      <c r="BP27" s="1434"/>
      <c r="BQ27" s="1434"/>
      <c r="BR27" s="1434"/>
      <c r="BS27" s="1434"/>
      <c r="BT27" s="1434"/>
      <c r="BU27" s="1434"/>
      <c r="BV27" s="1434"/>
      <c r="BW27" s="1434"/>
      <c r="BX27" s="1434"/>
      <c r="BY27" s="1434"/>
      <c r="BZ27" s="1434"/>
      <c r="CA27" s="1434"/>
      <c r="CB27" s="1434"/>
      <c r="CC27" s="1434"/>
      <c r="CD27" s="1434"/>
      <c r="CE27" s="1434"/>
      <c r="CF27" s="1434"/>
      <c r="CG27" s="1434"/>
      <c r="CH27" s="1434"/>
      <c r="CI27" s="1434"/>
      <c r="CJ27" s="1434"/>
      <c r="CK27" s="1434"/>
      <c r="CL27" s="1434"/>
      <c r="CM27" s="1434"/>
      <c r="CN27" s="1434"/>
      <c r="CO27" s="1434"/>
      <c r="CP27" s="1434"/>
      <c r="CQ27" s="1434"/>
      <c r="CR27" s="1434"/>
      <c r="CS27" s="1434"/>
      <c r="CT27" s="1434"/>
      <c r="CU27" s="1434"/>
      <c r="CV27" s="1434"/>
      <c r="CW27" s="1434"/>
      <c r="CX27" s="1434"/>
      <c r="CY27" s="1434"/>
      <c r="CZ27" s="1434"/>
      <c r="DA27" s="1434"/>
      <c r="DB27" s="1434"/>
      <c r="DC27" s="1434"/>
      <c r="DD27" s="1434"/>
      <c r="DE27" s="1434"/>
      <c r="DF27" s="1434"/>
      <c r="DG27" s="1434"/>
      <c r="DH27" s="1434"/>
      <c r="DI27" s="1434"/>
      <c r="DJ27" s="1434"/>
      <c r="DK27" s="1434"/>
      <c r="DL27" s="1434"/>
      <c r="DM27" s="1434"/>
      <c r="DN27" s="1434"/>
      <c r="DO27" s="1434"/>
      <c r="DP27" s="1434"/>
      <c r="DQ27" s="1434"/>
      <c r="DR27" s="1434"/>
      <c r="DS27" s="1434"/>
      <c r="DT27" s="1434"/>
      <c r="DU27" s="1434"/>
      <c r="DV27" s="1434"/>
      <c r="DW27" s="1434"/>
      <c r="DX27" s="1434"/>
      <c r="DY27" s="1434"/>
      <c r="DZ27" s="1434"/>
      <c r="EA27" s="1434"/>
      <c r="EB27" s="1434"/>
      <c r="EC27" s="1434"/>
      <c r="ED27" s="1434"/>
      <c r="EE27" s="1434"/>
      <c r="EF27" s="1434"/>
      <c r="EG27" s="1434"/>
      <c r="EH27" s="1434"/>
      <c r="EI27" s="1434"/>
      <c r="EJ27" s="1434"/>
      <c r="EK27" s="1434"/>
      <c r="EL27" s="1434"/>
      <c r="EM27" s="1434"/>
      <c r="EN27" s="1434"/>
      <c r="EO27" s="1434"/>
      <c r="EP27" s="1434"/>
      <c r="EQ27" s="1434"/>
      <c r="ER27" s="1434"/>
      <c r="ES27" s="1434"/>
      <c r="ET27" s="1434"/>
      <c r="EU27" s="1434"/>
      <c r="EV27" s="1434"/>
      <c r="EW27" s="1434"/>
      <c r="EX27" s="1434"/>
      <c r="EY27" s="1434"/>
      <c r="EZ27" s="1434"/>
      <c r="FA27" s="1434"/>
      <c r="FB27" s="1434"/>
      <c r="FC27" s="1434"/>
      <c r="FD27" s="1434"/>
      <c r="FE27" s="1434"/>
      <c r="FF27" s="1434"/>
      <c r="FG27" s="1434"/>
      <c r="FH27" s="1434"/>
      <c r="FI27" s="1434"/>
      <c r="FJ27" s="1434"/>
      <c r="FK27" s="1434"/>
      <c r="FL27" s="1434"/>
      <c r="FM27" s="1434"/>
      <c r="FN27" s="1434"/>
      <c r="FO27" s="1434"/>
      <c r="FP27" s="1434"/>
      <c r="FQ27" s="1434"/>
      <c r="FR27" s="1434"/>
      <c r="FS27" s="1434"/>
      <c r="FT27" s="1434"/>
      <c r="FU27" s="1434"/>
      <c r="FV27" s="1434"/>
      <c r="FW27" s="1434"/>
      <c r="FX27" s="1434"/>
      <c r="FY27" s="1434"/>
      <c r="FZ27" s="1434"/>
      <c r="GA27" s="1434"/>
      <c r="GB27" s="1434"/>
      <c r="GC27" s="1434"/>
      <c r="GD27" s="1434"/>
      <c r="GE27" s="1434"/>
      <c r="GF27" s="1434"/>
      <c r="GG27" s="1434"/>
      <c r="GH27" s="1434"/>
      <c r="GI27" s="1434"/>
      <c r="GJ27" s="1434"/>
      <c r="GK27" s="1434"/>
      <c r="GL27" s="1434"/>
      <c r="GM27" s="1434"/>
      <c r="GN27" s="1434"/>
      <c r="GO27" s="1434"/>
      <c r="GP27" s="1434"/>
      <c r="GQ27" s="1434"/>
      <c r="GR27" s="1434"/>
      <c r="GS27" s="1434"/>
      <c r="GT27" s="1434"/>
      <c r="GU27" s="1434"/>
      <c r="GV27" s="1434"/>
      <c r="GW27" s="1434"/>
      <c r="GX27" s="1434"/>
      <c r="GY27" s="1434"/>
      <c r="GZ27" s="1434"/>
      <c r="HA27" s="1434"/>
      <c r="HB27" s="1434"/>
      <c r="HC27" s="1434"/>
      <c r="HD27" s="1434"/>
      <c r="HE27" s="1434"/>
      <c r="HF27" s="1434"/>
      <c r="HG27" s="1434"/>
      <c r="HH27" s="1434"/>
      <c r="HI27" s="1434"/>
      <c r="HJ27" s="1434"/>
      <c r="HK27" s="1434"/>
      <c r="HL27" s="1434"/>
      <c r="HM27" s="1434"/>
      <c r="HN27" s="1434"/>
      <c r="HO27" s="1434"/>
      <c r="HP27" s="1434"/>
      <c r="HQ27" s="1434"/>
      <c r="HR27" s="1434"/>
      <c r="HS27" s="1434"/>
      <c r="HT27" s="1434"/>
      <c r="HU27" s="1434"/>
      <c r="HV27" s="1434"/>
      <c r="HW27" s="1434"/>
      <c r="HX27" s="1434"/>
      <c r="HY27" s="1434"/>
      <c r="HZ27" s="1434"/>
    </row>
    <row r="28" spans="1:234" s="366" customFormat="1" ht="15">
      <c r="A28" s="1520"/>
      <c r="B28" s="401" t="s">
        <v>509</v>
      </c>
      <c r="C28" s="1541"/>
      <c r="D28" s="1542"/>
      <c r="E28" s="1547">
        <f>C28-D28</f>
        <v>0</v>
      </c>
      <c r="F28" s="1548">
        <f>C28+D28</f>
        <v>0</v>
      </c>
      <c r="G28" s="1535">
        <v>0.15</v>
      </c>
      <c r="H28" s="1536">
        <v>0.03</v>
      </c>
      <c r="I28" s="1534">
        <f>E28*G28</f>
        <v>0</v>
      </c>
      <c r="J28" s="1533">
        <f>F28*H28</f>
        <v>0</v>
      </c>
      <c r="K28" s="2032">
        <f>I28+J28</f>
        <v>0</v>
      </c>
      <c r="L28" s="2033"/>
      <c r="M28" s="1460"/>
      <c r="N28" s="1434"/>
      <c r="O28" s="1434"/>
      <c r="P28" s="1434"/>
      <c r="Q28" s="1434"/>
      <c r="R28" s="1434"/>
      <c r="S28" s="1434"/>
      <c r="T28" s="1434"/>
      <c r="U28" s="1434"/>
      <c r="V28" s="1434"/>
      <c r="W28" s="1434"/>
      <c r="X28" s="1434"/>
      <c r="Y28" s="1434"/>
      <c r="Z28" s="1434"/>
      <c r="AA28" s="1434"/>
      <c r="AB28" s="1434"/>
      <c r="AC28" s="1434"/>
      <c r="AD28" s="1434"/>
      <c r="AE28" s="1434"/>
      <c r="AF28" s="1434"/>
      <c r="AG28" s="1434"/>
      <c r="AH28" s="1434"/>
      <c r="AI28" s="1434"/>
      <c r="AJ28" s="1434"/>
      <c r="AK28" s="1434"/>
      <c r="AL28" s="1434"/>
      <c r="AM28" s="1434"/>
      <c r="AN28" s="1434"/>
      <c r="AO28" s="1434"/>
      <c r="AP28" s="1434"/>
      <c r="AQ28" s="1434"/>
      <c r="AR28" s="1434"/>
      <c r="AS28" s="1434"/>
      <c r="AT28" s="1434"/>
      <c r="AU28" s="1434"/>
      <c r="AV28" s="1434"/>
      <c r="AW28" s="1434"/>
      <c r="AX28" s="1434"/>
      <c r="AY28" s="1434"/>
      <c r="AZ28" s="1434"/>
      <c r="BA28" s="1434"/>
      <c r="BB28" s="1434"/>
      <c r="BC28" s="1434"/>
      <c r="BD28" s="1434"/>
      <c r="BE28" s="1434"/>
      <c r="BF28" s="1434"/>
      <c r="BG28" s="1434"/>
      <c r="BH28" s="1434"/>
      <c r="BI28" s="1434"/>
      <c r="BJ28" s="1434"/>
      <c r="BK28" s="1434"/>
      <c r="BL28" s="1434"/>
      <c r="BM28" s="1434"/>
      <c r="BN28" s="1434"/>
      <c r="BO28" s="1434"/>
      <c r="BP28" s="1434"/>
      <c r="BQ28" s="1434"/>
      <c r="BR28" s="1434"/>
      <c r="BS28" s="1434"/>
      <c r="BT28" s="1434"/>
      <c r="BU28" s="1434"/>
      <c r="BV28" s="1434"/>
      <c r="BW28" s="1434"/>
      <c r="BX28" s="1434"/>
      <c r="BY28" s="1434"/>
      <c r="BZ28" s="1434"/>
      <c r="CA28" s="1434"/>
      <c r="CB28" s="1434"/>
      <c r="CC28" s="1434"/>
      <c r="CD28" s="1434"/>
      <c r="CE28" s="1434"/>
      <c r="CF28" s="1434"/>
      <c r="CG28" s="1434"/>
      <c r="CH28" s="1434"/>
      <c r="CI28" s="1434"/>
      <c r="CJ28" s="1434"/>
      <c r="CK28" s="1434"/>
      <c r="CL28" s="1434"/>
      <c r="CM28" s="1434"/>
      <c r="CN28" s="1434"/>
      <c r="CO28" s="1434"/>
      <c r="CP28" s="1434"/>
      <c r="CQ28" s="1434"/>
      <c r="CR28" s="1434"/>
      <c r="CS28" s="1434"/>
      <c r="CT28" s="1434"/>
      <c r="CU28" s="1434"/>
      <c r="CV28" s="1434"/>
      <c r="CW28" s="1434"/>
      <c r="CX28" s="1434"/>
      <c r="CY28" s="1434"/>
      <c r="CZ28" s="1434"/>
      <c r="DA28" s="1434"/>
      <c r="DB28" s="1434"/>
      <c r="DC28" s="1434"/>
      <c r="DD28" s="1434"/>
      <c r="DE28" s="1434"/>
      <c r="DF28" s="1434"/>
      <c r="DG28" s="1434"/>
      <c r="DH28" s="1434"/>
      <c r="DI28" s="1434"/>
      <c r="DJ28" s="1434"/>
      <c r="DK28" s="1434"/>
      <c r="DL28" s="1434"/>
      <c r="DM28" s="1434"/>
      <c r="DN28" s="1434"/>
      <c r="DO28" s="1434"/>
      <c r="DP28" s="1434"/>
      <c r="DQ28" s="1434"/>
      <c r="DR28" s="1434"/>
      <c r="DS28" s="1434"/>
      <c r="DT28" s="1434"/>
      <c r="DU28" s="1434"/>
      <c r="DV28" s="1434"/>
      <c r="DW28" s="1434"/>
      <c r="DX28" s="1434"/>
      <c r="DY28" s="1434"/>
      <c r="DZ28" s="1434"/>
      <c r="EA28" s="1434"/>
      <c r="EB28" s="1434"/>
      <c r="EC28" s="1434"/>
      <c r="ED28" s="1434"/>
      <c r="EE28" s="1434"/>
      <c r="EF28" s="1434"/>
      <c r="EG28" s="1434"/>
      <c r="EH28" s="1434"/>
      <c r="EI28" s="1434"/>
      <c r="EJ28" s="1434"/>
      <c r="EK28" s="1434"/>
      <c r="EL28" s="1434"/>
      <c r="EM28" s="1434"/>
      <c r="EN28" s="1434"/>
      <c r="EO28" s="1434"/>
      <c r="EP28" s="1434"/>
      <c r="EQ28" s="1434"/>
      <c r="ER28" s="1434"/>
      <c r="ES28" s="1434"/>
      <c r="ET28" s="1434"/>
      <c r="EU28" s="1434"/>
      <c r="EV28" s="1434"/>
      <c r="EW28" s="1434"/>
      <c r="EX28" s="1434"/>
      <c r="EY28" s="1434"/>
      <c r="EZ28" s="1434"/>
      <c r="FA28" s="1434"/>
      <c r="FB28" s="1434"/>
      <c r="FC28" s="1434"/>
      <c r="FD28" s="1434"/>
      <c r="FE28" s="1434"/>
      <c r="FF28" s="1434"/>
      <c r="FG28" s="1434"/>
      <c r="FH28" s="1434"/>
      <c r="FI28" s="1434"/>
      <c r="FJ28" s="1434"/>
      <c r="FK28" s="1434"/>
      <c r="FL28" s="1434"/>
      <c r="FM28" s="1434"/>
      <c r="FN28" s="1434"/>
      <c r="FO28" s="1434"/>
      <c r="FP28" s="1434"/>
      <c r="FQ28" s="1434"/>
      <c r="FR28" s="1434"/>
      <c r="FS28" s="1434"/>
      <c r="FT28" s="1434"/>
      <c r="FU28" s="1434"/>
      <c r="FV28" s="1434"/>
      <c r="FW28" s="1434"/>
      <c r="FX28" s="1434"/>
      <c r="FY28" s="1434"/>
      <c r="FZ28" s="1434"/>
      <c r="GA28" s="1434"/>
      <c r="GB28" s="1434"/>
      <c r="GC28" s="1434"/>
      <c r="GD28" s="1434"/>
      <c r="GE28" s="1434"/>
      <c r="GF28" s="1434"/>
      <c r="GG28" s="1434"/>
      <c r="GH28" s="1434"/>
      <c r="GI28" s="1434"/>
      <c r="GJ28" s="1434"/>
      <c r="GK28" s="1434"/>
      <c r="GL28" s="1434"/>
      <c r="GM28" s="1434"/>
      <c r="GN28" s="1434"/>
      <c r="GO28" s="1434"/>
      <c r="GP28" s="1434"/>
      <c r="GQ28" s="1434"/>
      <c r="GR28" s="1434"/>
      <c r="GS28" s="1434"/>
      <c r="GT28" s="1434"/>
      <c r="GU28" s="1434"/>
      <c r="GV28" s="1434"/>
      <c r="GW28" s="1434"/>
      <c r="GX28" s="1434"/>
      <c r="GY28" s="1434"/>
      <c r="GZ28" s="1434"/>
      <c r="HA28" s="1434"/>
      <c r="HB28" s="1434"/>
      <c r="HC28" s="1434"/>
      <c r="HD28" s="1434"/>
      <c r="HE28" s="1434"/>
      <c r="HF28" s="1434"/>
      <c r="HG28" s="1434"/>
      <c r="HH28" s="1434"/>
      <c r="HI28" s="1434"/>
      <c r="HJ28" s="1434"/>
      <c r="HK28" s="1434"/>
      <c r="HL28" s="1434"/>
      <c r="HM28" s="1434"/>
      <c r="HN28" s="1434"/>
      <c r="HO28" s="1434"/>
      <c r="HP28" s="1434"/>
      <c r="HQ28" s="1434"/>
      <c r="HR28" s="1434"/>
      <c r="HS28" s="1434"/>
      <c r="HT28" s="1434"/>
      <c r="HU28" s="1434"/>
      <c r="HV28" s="1434"/>
      <c r="HW28" s="1434"/>
      <c r="HX28" s="1434"/>
      <c r="HY28" s="1434"/>
      <c r="HZ28" s="1434"/>
    </row>
    <row r="29" spans="1:234" s="366" customFormat="1">
      <c r="A29" s="1434"/>
      <c r="B29" s="402" t="s">
        <v>510</v>
      </c>
      <c r="C29" s="1543"/>
      <c r="D29" s="1544"/>
      <c r="E29" s="1547">
        <f t="shared" ref="E29:E35" si="5">C29-D29</f>
        <v>0</v>
      </c>
      <c r="F29" s="1548">
        <f t="shared" ref="F29:F35" si="6">C29+D29</f>
        <v>0</v>
      </c>
      <c r="G29" s="1537">
        <v>0.15</v>
      </c>
      <c r="H29" s="1538">
        <v>0.03</v>
      </c>
      <c r="I29" s="1534">
        <f t="shared" ref="I29:I35" si="7">E29*G29</f>
        <v>0</v>
      </c>
      <c r="J29" s="1533">
        <f t="shared" ref="J29:J35" si="8">F29*H29</f>
        <v>0</v>
      </c>
      <c r="K29" s="2032">
        <f t="shared" ref="K29:K35" si="9">I29+J29</f>
        <v>0</v>
      </c>
      <c r="L29" s="2033"/>
      <c r="M29" s="1460"/>
      <c r="N29" s="1434"/>
      <c r="O29" s="1434"/>
      <c r="P29" s="1528"/>
      <c r="Q29" s="1434"/>
      <c r="R29" s="1434"/>
      <c r="S29" s="1434"/>
      <c r="T29" s="1434"/>
      <c r="U29" s="1434"/>
      <c r="V29" s="1434"/>
      <c r="W29" s="1434"/>
      <c r="X29" s="1434"/>
      <c r="Y29" s="1434"/>
      <c r="Z29" s="1434"/>
      <c r="AA29" s="1434"/>
      <c r="AB29" s="1434"/>
      <c r="AC29" s="1434"/>
      <c r="AD29" s="1434"/>
      <c r="AE29" s="1434"/>
      <c r="AF29" s="1434"/>
      <c r="AG29" s="1434"/>
      <c r="AH29" s="1434"/>
      <c r="AI29" s="1434"/>
      <c r="AJ29" s="1434"/>
      <c r="AK29" s="1434"/>
      <c r="AL29" s="1434"/>
      <c r="AM29" s="1434"/>
      <c r="AN29" s="1434"/>
      <c r="AO29" s="1434"/>
      <c r="AP29" s="1434"/>
      <c r="AQ29" s="1434"/>
      <c r="AR29" s="1434"/>
      <c r="AS29" s="1434"/>
      <c r="AT29" s="1434"/>
      <c r="AU29" s="1434"/>
      <c r="AV29" s="1434"/>
      <c r="AW29" s="1434"/>
      <c r="AX29" s="1434"/>
      <c r="AY29" s="1434"/>
      <c r="AZ29" s="1434"/>
      <c r="BA29" s="1434"/>
      <c r="BB29" s="1434"/>
      <c r="BC29" s="1434"/>
      <c r="BD29" s="1434"/>
      <c r="BE29" s="1434"/>
      <c r="BF29" s="1434"/>
      <c r="BG29" s="1434"/>
      <c r="BH29" s="1434"/>
      <c r="BI29" s="1434"/>
      <c r="BJ29" s="1434"/>
      <c r="BK29" s="1434"/>
      <c r="BL29" s="1434"/>
      <c r="BM29" s="1434"/>
      <c r="BN29" s="1434"/>
      <c r="BO29" s="1434"/>
      <c r="BP29" s="1434"/>
      <c r="BQ29" s="1434"/>
      <c r="BR29" s="1434"/>
      <c r="BS29" s="1434"/>
      <c r="BT29" s="1434"/>
      <c r="BU29" s="1434"/>
      <c r="BV29" s="1434"/>
      <c r="BW29" s="1434"/>
      <c r="BX29" s="1434"/>
      <c r="BY29" s="1434"/>
      <c r="BZ29" s="1434"/>
      <c r="CA29" s="1434"/>
      <c r="CB29" s="1434"/>
      <c r="CC29" s="1434"/>
      <c r="CD29" s="1434"/>
      <c r="CE29" s="1434"/>
      <c r="CF29" s="1434"/>
      <c r="CG29" s="1434"/>
      <c r="CH29" s="1434"/>
      <c r="CI29" s="1434"/>
      <c r="CJ29" s="1434"/>
      <c r="CK29" s="1434"/>
      <c r="CL29" s="1434"/>
      <c r="CM29" s="1434"/>
      <c r="CN29" s="1434"/>
      <c r="CO29" s="1434"/>
      <c r="CP29" s="1434"/>
      <c r="CQ29" s="1434"/>
      <c r="CR29" s="1434"/>
      <c r="CS29" s="1434"/>
      <c r="CT29" s="1434"/>
      <c r="CU29" s="1434"/>
      <c r="CV29" s="1434"/>
      <c r="CW29" s="1434"/>
      <c r="CX29" s="1434"/>
      <c r="CY29" s="1434"/>
      <c r="CZ29" s="1434"/>
      <c r="DA29" s="1434"/>
      <c r="DB29" s="1434"/>
      <c r="DC29" s="1434"/>
      <c r="DD29" s="1434"/>
      <c r="DE29" s="1434"/>
      <c r="DF29" s="1434"/>
      <c r="DG29" s="1434"/>
      <c r="DH29" s="1434"/>
      <c r="DI29" s="1434"/>
      <c r="DJ29" s="1434"/>
      <c r="DK29" s="1434"/>
      <c r="DL29" s="1434"/>
      <c r="DM29" s="1434"/>
      <c r="DN29" s="1434"/>
      <c r="DO29" s="1434"/>
      <c r="DP29" s="1434"/>
      <c r="DQ29" s="1434"/>
      <c r="DR29" s="1434"/>
      <c r="DS29" s="1434"/>
      <c r="DT29" s="1434"/>
      <c r="DU29" s="1434"/>
      <c r="DV29" s="1434"/>
      <c r="DW29" s="1434"/>
      <c r="DX29" s="1434"/>
      <c r="DY29" s="1434"/>
      <c r="DZ29" s="1434"/>
      <c r="EA29" s="1434"/>
      <c r="EB29" s="1434"/>
      <c r="EC29" s="1434"/>
      <c r="ED29" s="1434"/>
      <c r="EE29" s="1434"/>
      <c r="EF29" s="1434"/>
      <c r="EG29" s="1434"/>
      <c r="EH29" s="1434"/>
      <c r="EI29" s="1434"/>
      <c r="EJ29" s="1434"/>
      <c r="EK29" s="1434"/>
      <c r="EL29" s="1434"/>
      <c r="EM29" s="1434"/>
      <c r="EN29" s="1434"/>
      <c r="EO29" s="1434"/>
      <c r="EP29" s="1434"/>
      <c r="EQ29" s="1434"/>
      <c r="ER29" s="1434"/>
      <c r="ES29" s="1434"/>
      <c r="ET29" s="1434"/>
      <c r="EU29" s="1434"/>
      <c r="EV29" s="1434"/>
      <c r="EW29" s="1434"/>
      <c r="EX29" s="1434"/>
      <c r="EY29" s="1434"/>
      <c r="EZ29" s="1434"/>
      <c r="FA29" s="1434"/>
      <c r="FB29" s="1434"/>
      <c r="FC29" s="1434"/>
      <c r="FD29" s="1434"/>
      <c r="FE29" s="1434"/>
      <c r="FF29" s="1434"/>
      <c r="FG29" s="1434"/>
      <c r="FH29" s="1434"/>
      <c r="FI29" s="1434"/>
      <c r="FJ29" s="1434"/>
      <c r="FK29" s="1434"/>
      <c r="FL29" s="1434"/>
      <c r="FM29" s="1434"/>
      <c r="FN29" s="1434"/>
      <c r="FO29" s="1434"/>
      <c r="FP29" s="1434"/>
      <c r="FQ29" s="1434"/>
      <c r="FR29" s="1434"/>
      <c r="FS29" s="1434"/>
      <c r="FT29" s="1434"/>
      <c r="FU29" s="1434"/>
      <c r="FV29" s="1434"/>
      <c r="FW29" s="1434"/>
      <c r="FX29" s="1434"/>
      <c r="FY29" s="1434"/>
      <c r="FZ29" s="1434"/>
      <c r="GA29" s="1434"/>
      <c r="GB29" s="1434"/>
      <c r="GC29" s="1434"/>
      <c r="GD29" s="1434"/>
      <c r="GE29" s="1434"/>
      <c r="GF29" s="1434"/>
      <c r="GG29" s="1434"/>
      <c r="GH29" s="1434"/>
      <c r="GI29" s="1434"/>
      <c r="GJ29" s="1434"/>
      <c r="GK29" s="1434"/>
      <c r="GL29" s="1434"/>
      <c r="GM29" s="1434"/>
      <c r="GN29" s="1434"/>
      <c r="GO29" s="1434"/>
      <c r="GP29" s="1434"/>
      <c r="GQ29" s="1434"/>
      <c r="GR29" s="1434"/>
      <c r="GS29" s="1434"/>
      <c r="GT29" s="1434"/>
      <c r="GU29" s="1434"/>
      <c r="GV29" s="1434"/>
      <c r="GW29" s="1434"/>
      <c r="GX29" s="1434"/>
      <c r="GY29" s="1434"/>
      <c r="GZ29" s="1434"/>
      <c r="HA29" s="1434"/>
      <c r="HB29" s="1434"/>
      <c r="HC29" s="1434"/>
      <c r="HD29" s="1434"/>
      <c r="HE29" s="1434"/>
      <c r="HF29" s="1434"/>
      <c r="HG29" s="1434"/>
      <c r="HH29" s="1434"/>
      <c r="HI29" s="1434"/>
      <c r="HJ29" s="1434"/>
      <c r="HK29" s="1434"/>
      <c r="HL29" s="1434"/>
      <c r="HM29" s="1434"/>
      <c r="HN29" s="1434"/>
      <c r="HO29" s="1434"/>
      <c r="HP29" s="1434"/>
      <c r="HQ29" s="1434"/>
      <c r="HR29" s="1434"/>
      <c r="HS29" s="1434"/>
      <c r="HT29" s="1434"/>
      <c r="HU29" s="1434"/>
      <c r="HV29" s="1434"/>
      <c r="HW29" s="1434"/>
      <c r="HX29" s="1434"/>
      <c r="HY29" s="1434"/>
      <c r="HZ29" s="1434"/>
    </row>
    <row r="30" spans="1:234" s="366" customFormat="1">
      <c r="A30" s="1434"/>
      <c r="B30" s="402" t="s">
        <v>511</v>
      </c>
      <c r="C30" s="1543"/>
      <c r="D30" s="1544"/>
      <c r="E30" s="1547">
        <f t="shared" si="5"/>
        <v>0</v>
      </c>
      <c r="F30" s="1548">
        <f t="shared" si="6"/>
        <v>0</v>
      </c>
      <c r="G30" s="1537">
        <v>0.15</v>
      </c>
      <c r="H30" s="1538">
        <v>0.03</v>
      </c>
      <c r="I30" s="1534">
        <f t="shared" si="7"/>
        <v>0</v>
      </c>
      <c r="J30" s="1533">
        <f t="shared" si="8"/>
        <v>0</v>
      </c>
      <c r="K30" s="2032">
        <f t="shared" si="9"/>
        <v>0</v>
      </c>
      <c r="L30" s="2033"/>
      <c r="M30" s="1460"/>
      <c r="N30" s="1434"/>
      <c r="O30" s="1434"/>
      <c r="P30" s="1434"/>
      <c r="Q30" s="1434"/>
      <c r="R30" s="1434"/>
      <c r="S30" s="1434"/>
      <c r="T30" s="1434"/>
      <c r="U30" s="1434"/>
      <c r="V30" s="1434"/>
      <c r="W30" s="1434"/>
      <c r="X30" s="1434"/>
      <c r="Y30" s="1434"/>
      <c r="Z30" s="1434"/>
      <c r="AA30" s="1434"/>
      <c r="AB30" s="1434"/>
      <c r="AC30" s="1434"/>
      <c r="AD30" s="1434"/>
      <c r="AE30" s="1434"/>
      <c r="AF30" s="1434"/>
      <c r="AG30" s="1434"/>
      <c r="AH30" s="1434"/>
      <c r="AI30" s="1434"/>
      <c r="AJ30" s="1434"/>
      <c r="AK30" s="1434"/>
      <c r="AL30" s="1434"/>
      <c r="AM30" s="1434"/>
      <c r="AN30" s="1434"/>
      <c r="AO30" s="1434"/>
      <c r="AP30" s="1434"/>
      <c r="AQ30" s="1434"/>
      <c r="AR30" s="1434"/>
      <c r="AS30" s="1434"/>
      <c r="AT30" s="1434"/>
      <c r="AU30" s="1434"/>
      <c r="AV30" s="1434"/>
      <c r="AW30" s="1434"/>
      <c r="AX30" s="1434"/>
      <c r="AY30" s="1434"/>
      <c r="AZ30" s="1434"/>
      <c r="BA30" s="1434"/>
      <c r="BB30" s="1434"/>
      <c r="BC30" s="1434"/>
      <c r="BD30" s="1434"/>
      <c r="BE30" s="1434"/>
      <c r="BF30" s="1434"/>
      <c r="BG30" s="1434"/>
      <c r="BH30" s="1434"/>
      <c r="BI30" s="1434"/>
      <c r="BJ30" s="1434"/>
      <c r="BK30" s="1434"/>
      <c r="BL30" s="1434"/>
      <c r="BM30" s="1434"/>
      <c r="BN30" s="1434"/>
      <c r="BO30" s="1434"/>
      <c r="BP30" s="1434"/>
      <c r="BQ30" s="1434"/>
      <c r="BR30" s="1434"/>
      <c r="BS30" s="1434"/>
      <c r="BT30" s="1434"/>
      <c r="BU30" s="1434"/>
      <c r="BV30" s="1434"/>
      <c r="BW30" s="1434"/>
      <c r="BX30" s="1434"/>
      <c r="BY30" s="1434"/>
      <c r="BZ30" s="1434"/>
      <c r="CA30" s="1434"/>
      <c r="CB30" s="1434"/>
      <c r="CC30" s="1434"/>
      <c r="CD30" s="1434"/>
      <c r="CE30" s="1434"/>
      <c r="CF30" s="1434"/>
      <c r="CG30" s="1434"/>
      <c r="CH30" s="1434"/>
      <c r="CI30" s="1434"/>
      <c r="CJ30" s="1434"/>
      <c r="CK30" s="1434"/>
      <c r="CL30" s="1434"/>
      <c r="CM30" s="1434"/>
      <c r="CN30" s="1434"/>
      <c r="CO30" s="1434"/>
      <c r="CP30" s="1434"/>
      <c r="CQ30" s="1434"/>
      <c r="CR30" s="1434"/>
      <c r="CS30" s="1434"/>
      <c r="CT30" s="1434"/>
      <c r="CU30" s="1434"/>
      <c r="CV30" s="1434"/>
      <c r="CW30" s="1434"/>
      <c r="CX30" s="1434"/>
      <c r="CY30" s="1434"/>
      <c r="CZ30" s="1434"/>
      <c r="DA30" s="1434"/>
      <c r="DB30" s="1434"/>
      <c r="DC30" s="1434"/>
      <c r="DD30" s="1434"/>
      <c r="DE30" s="1434"/>
      <c r="DF30" s="1434"/>
      <c r="DG30" s="1434"/>
      <c r="DH30" s="1434"/>
      <c r="DI30" s="1434"/>
      <c r="DJ30" s="1434"/>
      <c r="DK30" s="1434"/>
      <c r="DL30" s="1434"/>
      <c r="DM30" s="1434"/>
      <c r="DN30" s="1434"/>
      <c r="DO30" s="1434"/>
      <c r="DP30" s="1434"/>
      <c r="DQ30" s="1434"/>
      <c r="DR30" s="1434"/>
      <c r="DS30" s="1434"/>
      <c r="DT30" s="1434"/>
      <c r="DU30" s="1434"/>
      <c r="DV30" s="1434"/>
      <c r="DW30" s="1434"/>
      <c r="DX30" s="1434"/>
      <c r="DY30" s="1434"/>
      <c r="DZ30" s="1434"/>
      <c r="EA30" s="1434"/>
      <c r="EB30" s="1434"/>
      <c r="EC30" s="1434"/>
      <c r="ED30" s="1434"/>
      <c r="EE30" s="1434"/>
      <c r="EF30" s="1434"/>
      <c r="EG30" s="1434"/>
      <c r="EH30" s="1434"/>
      <c r="EI30" s="1434"/>
      <c r="EJ30" s="1434"/>
      <c r="EK30" s="1434"/>
      <c r="EL30" s="1434"/>
      <c r="EM30" s="1434"/>
      <c r="EN30" s="1434"/>
      <c r="EO30" s="1434"/>
      <c r="EP30" s="1434"/>
      <c r="EQ30" s="1434"/>
      <c r="ER30" s="1434"/>
      <c r="ES30" s="1434"/>
      <c r="ET30" s="1434"/>
      <c r="EU30" s="1434"/>
      <c r="EV30" s="1434"/>
      <c r="EW30" s="1434"/>
      <c r="EX30" s="1434"/>
      <c r="EY30" s="1434"/>
      <c r="EZ30" s="1434"/>
      <c r="FA30" s="1434"/>
      <c r="FB30" s="1434"/>
      <c r="FC30" s="1434"/>
      <c r="FD30" s="1434"/>
      <c r="FE30" s="1434"/>
      <c r="FF30" s="1434"/>
      <c r="FG30" s="1434"/>
      <c r="FH30" s="1434"/>
      <c r="FI30" s="1434"/>
      <c r="FJ30" s="1434"/>
      <c r="FK30" s="1434"/>
      <c r="FL30" s="1434"/>
      <c r="FM30" s="1434"/>
      <c r="FN30" s="1434"/>
      <c r="FO30" s="1434"/>
      <c r="FP30" s="1434"/>
      <c r="FQ30" s="1434"/>
      <c r="FR30" s="1434"/>
      <c r="FS30" s="1434"/>
      <c r="FT30" s="1434"/>
      <c r="FU30" s="1434"/>
      <c r="FV30" s="1434"/>
      <c r="FW30" s="1434"/>
      <c r="FX30" s="1434"/>
      <c r="FY30" s="1434"/>
      <c r="FZ30" s="1434"/>
      <c r="GA30" s="1434"/>
      <c r="GB30" s="1434"/>
      <c r="GC30" s="1434"/>
      <c r="GD30" s="1434"/>
      <c r="GE30" s="1434"/>
      <c r="GF30" s="1434"/>
      <c r="GG30" s="1434"/>
      <c r="GH30" s="1434"/>
      <c r="GI30" s="1434"/>
      <c r="GJ30" s="1434"/>
      <c r="GK30" s="1434"/>
      <c r="GL30" s="1434"/>
      <c r="GM30" s="1434"/>
      <c r="GN30" s="1434"/>
      <c r="GO30" s="1434"/>
      <c r="GP30" s="1434"/>
      <c r="GQ30" s="1434"/>
      <c r="GR30" s="1434"/>
      <c r="GS30" s="1434"/>
      <c r="GT30" s="1434"/>
      <c r="GU30" s="1434"/>
      <c r="GV30" s="1434"/>
      <c r="GW30" s="1434"/>
      <c r="GX30" s="1434"/>
      <c r="GY30" s="1434"/>
      <c r="GZ30" s="1434"/>
      <c r="HA30" s="1434"/>
      <c r="HB30" s="1434"/>
      <c r="HC30" s="1434"/>
      <c r="HD30" s="1434"/>
      <c r="HE30" s="1434"/>
      <c r="HF30" s="1434"/>
      <c r="HG30" s="1434"/>
      <c r="HH30" s="1434"/>
      <c r="HI30" s="1434"/>
      <c r="HJ30" s="1434"/>
      <c r="HK30" s="1434"/>
      <c r="HL30" s="1434"/>
      <c r="HM30" s="1434"/>
      <c r="HN30" s="1434"/>
      <c r="HO30" s="1434"/>
      <c r="HP30" s="1434"/>
      <c r="HQ30" s="1434"/>
      <c r="HR30" s="1434"/>
      <c r="HS30" s="1434"/>
      <c r="HT30" s="1434"/>
      <c r="HU30" s="1434"/>
      <c r="HV30" s="1434"/>
      <c r="HW30" s="1434"/>
      <c r="HX30" s="1434"/>
      <c r="HY30" s="1434"/>
      <c r="HZ30" s="1434"/>
    </row>
    <row r="31" spans="1:234" s="366" customFormat="1">
      <c r="A31" s="1434"/>
      <c r="B31" s="402" t="s">
        <v>512</v>
      </c>
      <c r="C31" s="1543"/>
      <c r="D31" s="1544"/>
      <c r="E31" s="1547">
        <f t="shared" si="5"/>
        <v>0</v>
      </c>
      <c r="F31" s="1548">
        <f t="shared" si="6"/>
        <v>0</v>
      </c>
      <c r="G31" s="1537">
        <v>0.15</v>
      </c>
      <c r="H31" s="1538">
        <v>0.03</v>
      </c>
      <c r="I31" s="1534">
        <f t="shared" si="7"/>
        <v>0</v>
      </c>
      <c r="J31" s="1533">
        <f t="shared" si="8"/>
        <v>0</v>
      </c>
      <c r="K31" s="2032">
        <f t="shared" si="9"/>
        <v>0</v>
      </c>
      <c r="L31" s="2033"/>
      <c r="M31" s="1460"/>
      <c r="N31" s="1434"/>
      <c r="O31" s="1434"/>
      <c r="P31" s="1434"/>
      <c r="Q31" s="1434"/>
      <c r="R31" s="1434"/>
      <c r="S31" s="1434"/>
      <c r="T31" s="1434"/>
      <c r="U31" s="1434"/>
      <c r="V31" s="1434"/>
      <c r="W31" s="1434"/>
      <c r="X31" s="1434"/>
      <c r="Y31" s="1434"/>
      <c r="Z31" s="1434"/>
      <c r="AA31" s="1434"/>
      <c r="AB31" s="1434"/>
      <c r="AC31" s="1434"/>
      <c r="AD31" s="1434"/>
      <c r="AE31" s="1434"/>
      <c r="AF31" s="1434"/>
      <c r="AG31" s="1434"/>
      <c r="AH31" s="1434"/>
      <c r="AI31" s="1434"/>
      <c r="AJ31" s="1434"/>
      <c r="AK31" s="1434"/>
      <c r="AL31" s="1434"/>
      <c r="AM31" s="1434"/>
      <c r="AN31" s="1434"/>
      <c r="AO31" s="1434"/>
      <c r="AP31" s="1434"/>
      <c r="AQ31" s="1434"/>
      <c r="AR31" s="1434"/>
      <c r="AS31" s="1434"/>
      <c r="AT31" s="1434"/>
      <c r="AU31" s="1434"/>
      <c r="AV31" s="1434"/>
      <c r="AW31" s="1434"/>
      <c r="AX31" s="1434"/>
      <c r="AY31" s="1434"/>
      <c r="AZ31" s="1434"/>
      <c r="BA31" s="1434"/>
      <c r="BB31" s="1434"/>
      <c r="BC31" s="1434"/>
      <c r="BD31" s="1434"/>
      <c r="BE31" s="1434"/>
      <c r="BF31" s="1434"/>
      <c r="BG31" s="1434"/>
      <c r="BH31" s="1434"/>
      <c r="BI31" s="1434"/>
      <c r="BJ31" s="1434"/>
      <c r="BK31" s="1434"/>
      <c r="BL31" s="1434"/>
      <c r="BM31" s="1434"/>
      <c r="BN31" s="1434"/>
      <c r="BO31" s="1434"/>
      <c r="BP31" s="1434"/>
      <c r="BQ31" s="1434"/>
      <c r="BR31" s="1434"/>
      <c r="BS31" s="1434"/>
      <c r="BT31" s="1434"/>
      <c r="BU31" s="1434"/>
      <c r="BV31" s="1434"/>
      <c r="BW31" s="1434"/>
      <c r="BX31" s="1434"/>
      <c r="BY31" s="1434"/>
      <c r="BZ31" s="1434"/>
      <c r="CA31" s="1434"/>
      <c r="CB31" s="1434"/>
      <c r="CC31" s="1434"/>
      <c r="CD31" s="1434"/>
      <c r="CE31" s="1434"/>
      <c r="CF31" s="1434"/>
      <c r="CG31" s="1434"/>
      <c r="CH31" s="1434"/>
      <c r="CI31" s="1434"/>
      <c r="CJ31" s="1434"/>
      <c r="CK31" s="1434"/>
      <c r="CL31" s="1434"/>
      <c r="CM31" s="1434"/>
      <c r="CN31" s="1434"/>
      <c r="CO31" s="1434"/>
      <c r="CP31" s="1434"/>
      <c r="CQ31" s="1434"/>
      <c r="CR31" s="1434"/>
      <c r="CS31" s="1434"/>
      <c r="CT31" s="1434"/>
      <c r="CU31" s="1434"/>
      <c r="CV31" s="1434"/>
      <c r="CW31" s="1434"/>
      <c r="CX31" s="1434"/>
      <c r="CY31" s="1434"/>
      <c r="CZ31" s="1434"/>
      <c r="DA31" s="1434"/>
      <c r="DB31" s="1434"/>
      <c r="DC31" s="1434"/>
      <c r="DD31" s="1434"/>
      <c r="DE31" s="1434"/>
      <c r="DF31" s="1434"/>
      <c r="DG31" s="1434"/>
      <c r="DH31" s="1434"/>
      <c r="DI31" s="1434"/>
      <c r="DJ31" s="1434"/>
      <c r="DK31" s="1434"/>
      <c r="DL31" s="1434"/>
      <c r="DM31" s="1434"/>
      <c r="DN31" s="1434"/>
      <c r="DO31" s="1434"/>
      <c r="DP31" s="1434"/>
      <c r="DQ31" s="1434"/>
      <c r="DR31" s="1434"/>
      <c r="DS31" s="1434"/>
      <c r="DT31" s="1434"/>
      <c r="DU31" s="1434"/>
      <c r="DV31" s="1434"/>
      <c r="DW31" s="1434"/>
      <c r="DX31" s="1434"/>
      <c r="DY31" s="1434"/>
      <c r="DZ31" s="1434"/>
      <c r="EA31" s="1434"/>
      <c r="EB31" s="1434"/>
      <c r="EC31" s="1434"/>
      <c r="ED31" s="1434"/>
      <c r="EE31" s="1434"/>
      <c r="EF31" s="1434"/>
      <c r="EG31" s="1434"/>
      <c r="EH31" s="1434"/>
      <c r="EI31" s="1434"/>
      <c r="EJ31" s="1434"/>
      <c r="EK31" s="1434"/>
      <c r="EL31" s="1434"/>
      <c r="EM31" s="1434"/>
      <c r="EN31" s="1434"/>
      <c r="EO31" s="1434"/>
      <c r="EP31" s="1434"/>
      <c r="EQ31" s="1434"/>
      <c r="ER31" s="1434"/>
      <c r="ES31" s="1434"/>
      <c r="ET31" s="1434"/>
      <c r="EU31" s="1434"/>
      <c r="EV31" s="1434"/>
      <c r="EW31" s="1434"/>
      <c r="EX31" s="1434"/>
      <c r="EY31" s="1434"/>
      <c r="EZ31" s="1434"/>
      <c r="FA31" s="1434"/>
      <c r="FB31" s="1434"/>
      <c r="FC31" s="1434"/>
      <c r="FD31" s="1434"/>
      <c r="FE31" s="1434"/>
      <c r="FF31" s="1434"/>
      <c r="FG31" s="1434"/>
      <c r="FH31" s="1434"/>
      <c r="FI31" s="1434"/>
      <c r="FJ31" s="1434"/>
      <c r="FK31" s="1434"/>
      <c r="FL31" s="1434"/>
      <c r="FM31" s="1434"/>
      <c r="FN31" s="1434"/>
      <c r="FO31" s="1434"/>
      <c r="FP31" s="1434"/>
      <c r="FQ31" s="1434"/>
      <c r="FR31" s="1434"/>
      <c r="FS31" s="1434"/>
      <c r="FT31" s="1434"/>
      <c r="FU31" s="1434"/>
      <c r="FV31" s="1434"/>
      <c r="FW31" s="1434"/>
      <c r="FX31" s="1434"/>
      <c r="FY31" s="1434"/>
      <c r="FZ31" s="1434"/>
      <c r="GA31" s="1434"/>
      <c r="GB31" s="1434"/>
      <c r="GC31" s="1434"/>
      <c r="GD31" s="1434"/>
      <c r="GE31" s="1434"/>
      <c r="GF31" s="1434"/>
      <c r="GG31" s="1434"/>
      <c r="GH31" s="1434"/>
      <c r="GI31" s="1434"/>
      <c r="GJ31" s="1434"/>
      <c r="GK31" s="1434"/>
      <c r="GL31" s="1434"/>
      <c r="GM31" s="1434"/>
      <c r="GN31" s="1434"/>
      <c r="GO31" s="1434"/>
      <c r="GP31" s="1434"/>
      <c r="GQ31" s="1434"/>
      <c r="GR31" s="1434"/>
      <c r="GS31" s="1434"/>
      <c r="GT31" s="1434"/>
      <c r="GU31" s="1434"/>
      <c r="GV31" s="1434"/>
      <c r="GW31" s="1434"/>
      <c r="GX31" s="1434"/>
      <c r="GY31" s="1434"/>
      <c r="GZ31" s="1434"/>
      <c r="HA31" s="1434"/>
      <c r="HB31" s="1434"/>
      <c r="HC31" s="1434"/>
      <c r="HD31" s="1434"/>
      <c r="HE31" s="1434"/>
      <c r="HF31" s="1434"/>
      <c r="HG31" s="1434"/>
      <c r="HH31" s="1434"/>
      <c r="HI31" s="1434"/>
      <c r="HJ31" s="1434"/>
      <c r="HK31" s="1434"/>
      <c r="HL31" s="1434"/>
      <c r="HM31" s="1434"/>
      <c r="HN31" s="1434"/>
      <c r="HO31" s="1434"/>
      <c r="HP31" s="1434"/>
      <c r="HQ31" s="1434"/>
      <c r="HR31" s="1434"/>
      <c r="HS31" s="1434"/>
      <c r="HT31" s="1434"/>
      <c r="HU31" s="1434"/>
      <c r="HV31" s="1434"/>
      <c r="HW31" s="1434"/>
      <c r="HX31" s="1434"/>
      <c r="HY31" s="1434"/>
      <c r="HZ31" s="1434"/>
    </row>
    <row r="32" spans="1:234" s="366" customFormat="1">
      <c r="A32" s="1434"/>
      <c r="B32" s="406" t="s">
        <v>513</v>
      </c>
      <c r="C32" s="1543"/>
      <c r="D32" s="1544"/>
      <c r="E32" s="1547">
        <f t="shared" si="5"/>
        <v>0</v>
      </c>
      <c r="F32" s="1548">
        <f t="shared" si="6"/>
        <v>0</v>
      </c>
      <c r="G32" s="1537">
        <v>0.15</v>
      </c>
      <c r="H32" s="1538">
        <v>0.03</v>
      </c>
      <c r="I32" s="1534">
        <f t="shared" si="7"/>
        <v>0</v>
      </c>
      <c r="J32" s="1533">
        <f t="shared" si="8"/>
        <v>0</v>
      </c>
      <c r="K32" s="2032">
        <f t="shared" si="9"/>
        <v>0</v>
      </c>
      <c r="L32" s="2033"/>
      <c r="M32" s="1460"/>
      <c r="N32" s="1434"/>
      <c r="O32" s="1434"/>
      <c r="P32" s="1434"/>
      <c r="Q32" s="1434"/>
      <c r="R32" s="1434"/>
      <c r="S32" s="1434"/>
      <c r="T32" s="1434"/>
      <c r="U32" s="1434"/>
      <c r="V32" s="1434"/>
      <c r="W32" s="1434"/>
      <c r="X32" s="1434"/>
      <c r="Y32" s="1434"/>
      <c r="Z32" s="1434"/>
      <c r="AA32" s="1434"/>
      <c r="AB32" s="1434"/>
      <c r="AC32" s="1434"/>
      <c r="AD32" s="1434"/>
      <c r="AE32" s="1434"/>
      <c r="AF32" s="1434"/>
      <c r="AG32" s="1434"/>
      <c r="AH32" s="1434"/>
      <c r="AI32" s="1434"/>
      <c r="AJ32" s="1434"/>
      <c r="AK32" s="1434"/>
      <c r="AL32" s="1434"/>
      <c r="AM32" s="1434"/>
      <c r="AN32" s="1434"/>
      <c r="AO32" s="1434"/>
      <c r="AP32" s="1434"/>
      <c r="AQ32" s="1434"/>
      <c r="AR32" s="1434"/>
      <c r="AS32" s="1434"/>
      <c r="AT32" s="1434"/>
      <c r="AU32" s="1434"/>
      <c r="AV32" s="1434"/>
      <c r="AW32" s="1434"/>
      <c r="AX32" s="1434"/>
      <c r="AY32" s="1434"/>
      <c r="AZ32" s="1434"/>
      <c r="BA32" s="1434"/>
      <c r="BB32" s="1434"/>
      <c r="BC32" s="1434"/>
      <c r="BD32" s="1434"/>
      <c r="BE32" s="1434"/>
      <c r="BF32" s="1434"/>
      <c r="BG32" s="1434"/>
      <c r="BH32" s="1434"/>
      <c r="BI32" s="1434"/>
      <c r="BJ32" s="1434"/>
      <c r="BK32" s="1434"/>
      <c r="BL32" s="1434"/>
      <c r="BM32" s="1434"/>
      <c r="BN32" s="1434"/>
      <c r="BO32" s="1434"/>
      <c r="BP32" s="1434"/>
      <c r="BQ32" s="1434"/>
      <c r="BR32" s="1434"/>
      <c r="BS32" s="1434"/>
      <c r="BT32" s="1434"/>
      <c r="BU32" s="1434"/>
      <c r="BV32" s="1434"/>
      <c r="BW32" s="1434"/>
      <c r="BX32" s="1434"/>
      <c r="BY32" s="1434"/>
      <c r="BZ32" s="1434"/>
      <c r="CA32" s="1434"/>
      <c r="CB32" s="1434"/>
      <c r="CC32" s="1434"/>
      <c r="CD32" s="1434"/>
      <c r="CE32" s="1434"/>
      <c r="CF32" s="1434"/>
      <c r="CG32" s="1434"/>
      <c r="CH32" s="1434"/>
      <c r="CI32" s="1434"/>
      <c r="CJ32" s="1434"/>
      <c r="CK32" s="1434"/>
      <c r="CL32" s="1434"/>
      <c r="CM32" s="1434"/>
      <c r="CN32" s="1434"/>
      <c r="CO32" s="1434"/>
      <c r="CP32" s="1434"/>
      <c r="CQ32" s="1434"/>
      <c r="CR32" s="1434"/>
      <c r="CS32" s="1434"/>
      <c r="CT32" s="1434"/>
      <c r="CU32" s="1434"/>
      <c r="CV32" s="1434"/>
      <c r="CW32" s="1434"/>
      <c r="CX32" s="1434"/>
      <c r="CY32" s="1434"/>
      <c r="CZ32" s="1434"/>
      <c r="DA32" s="1434"/>
      <c r="DB32" s="1434"/>
      <c r="DC32" s="1434"/>
      <c r="DD32" s="1434"/>
      <c r="DE32" s="1434"/>
      <c r="DF32" s="1434"/>
      <c r="DG32" s="1434"/>
      <c r="DH32" s="1434"/>
      <c r="DI32" s="1434"/>
      <c r="DJ32" s="1434"/>
      <c r="DK32" s="1434"/>
      <c r="DL32" s="1434"/>
      <c r="DM32" s="1434"/>
      <c r="DN32" s="1434"/>
      <c r="DO32" s="1434"/>
      <c r="DP32" s="1434"/>
      <c r="DQ32" s="1434"/>
      <c r="DR32" s="1434"/>
      <c r="DS32" s="1434"/>
      <c r="DT32" s="1434"/>
      <c r="DU32" s="1434"/>
      <c r="DV32" s="1434"/>
      <c r="DW32" s="1434"/>
      <c r="DX32" s="1434"/>
      <c r="DY32" s="1434"/>
      <c r="DZ32" s="1434"/>
      <c r="EA32" s="1434"/>
      <c r="EB32" s="1434"/>
      <c r="EC32" s="1434"/>
      <c r="ED32" s="1434"/>
      <c r="EE32" s="1434"/>
      <c r="EF32" s="1434"/>
      <c r="EG32" s="1434"/>
      <c r="EH32" s="1434"/>
      <c r="EI32" s="1434"/>
      <c r="EJ32" s="1434"/>
      <c r="EK32" s="1434"/>
      <c r="EL32" s="1434"/>
      <c r="EM32" s="1434"/>
      <c r="EN32" s="1434"/>
      <c r="EO32" s="1434"/>
      <c r="EP32" s="1434"/>
      <c r="EQ32" s="1434"/>
      <c r="ER32" s="1434"/>
      <c r="ES32" s="1434"/>
      <c r="ET32" s="1434"/>
      <c r="EU32" s="1434"/>
      <c r="EV32" s="1434"/>
      <c r="EW32" s="1434"/>
      <c r="EX32" s="1434"/>
      <c r="EY32" s="1434"/>
      <c r="EZ32" s="1434"/>
      <c r="FA32" s="1434"/>
      <c r="FB32" s="1434"/>
      <c r="FC32" s="1434"/>
      <c r="FD32" s="1434"/>
      <c r="FE32" s="1434"/>
      <c r="FF32" s="1434"/>
      <c r="FG32" s="1434"/>
      <c r="FH32" s="1434"/>
      <c r="FI32" s="1434"/>
      <c r="FJ32" s="1434"/>
      <c r="FK32" s="1434"/>
      <c r="FL32" s="1434"/>
      <c r="FM32" s="1434"/>
      <c r="FN32" s="1434"/>
      <c r="FO32" s="1434"/>
      <c r="FP32" s="1434"/>
      <c r="FQ32" s="1434"/>
      <c r="FR32" s="1434"/>
      <c r="FS32" s="1434"/>
      <c r="FT32" s="1434"/>
      <c r="FU32" s="1434"/>
      <c r="FV32" s="1434"/>
      <c r="FW32" s="1434"/>
      <c r="FX32" s="1434"/>
      <c r="FY32" s="1434"/>
      <c r="FZ32" s="1434"/>
      <c r="GA32" s="1434"/>
      <c r="GB32" s="1434"/>
      <c r="GC32" s="1434"/>
      <c r="GD32" s="1434"/>
      <c r="GE32" s="1434"/>
      <c r="GF32" s="1434"/>
      <c r="GG32" s="1434"/>
      <c r="GH32" s="1434"/>
      <c r="GI32" s="1434"/>
      <c r="GJ32" s="1434"/>
      <c r="GK32" s="1434"/>
      <c r="GL32" s="1434"/>
      <c r="GM32" s="1434"/>
      <c r="GN32" s="1434"/>
      <c r="GO32" s="1434"/>
      <c r="GP32" s="1434"/>
      <c r="GQ32" s="1434"/>
      <c r="GR32" s="1434"/>
      <c r="GS32" s="1434"/>
      <c r="GT32" s="1434"/>
      <c r="GU32" s="1434"/>
      <c r="GV32" s="1434"/>
      <c r="GW32" s="1434"/>
      <c r="GX32" s="1434"/>
      <c r="GY32" s="1434"/>
      <c r="GZ32" s="1434"/>
      <c r="HA32" s="1434"/>
      <c r="HB32" s="1434"/>
      <c r="HC32" s="1434"/>
      <c r="HD32" s="1434"/>
      <c r="HE32" s="1434"/>
      <c r="HF32" s="1434"/>
      <c r="HG32" s="1434"/>
      <c r="HH32" s="1434"/>
      <c r="HI32" s="1434"/>
      <c r="HJ32" s="1434"/>
      <c r="HK32" s="1434"/>
      <c r="HL32" s="1434"/>
      <c r="HM32" s="1434"/>
      <c r="HN32" s="1434"/>
      <c r="HO32" s="1434"/>
      <c r="HP32" s="1434"/>
      <c r="HQ32" s="1434"/>
      <c r="HR32" s="1434"/>
      <c r="HS32" s="1434"/>
      <c r="HT32" s="1434"/>
      <c r="HU32" s="1434"/>
      <c r="HV32" s="1434"/>
      <c r="HW32" s="1434"/>
      <c r="HX32" s="1434"/>
      <c r="HY32" s="1434"/>
      <c r="HZ32" s="1434"/>
    </row>
    <row r="33" spans="1:234" s="366" customFormat="1">
      <c r="A33" s="1434"/>
      <c r="B33" s="406" t="s">
        <v>513</v>
      </c>
      <c r="C33" s="1543"/>
      <c r="D33" s="1544"/>
      <c r="E33" s="1547">
        <f t="shared" si="5"/>
        <v>0</v>
      </c>
      <c r="F33" s="1548">
        <f t="shared" si="6"/>
        <v>0</v>
      </c>
      <c r="G33" s="1537">
        <v>0.15</v>
      </c>
      <c r="H33" s="1538">
        <v>0.03</v>
      </c>
      <c r="I33" s="1534">
        <f t="shared" si="7"/>
        <v>0</v>
      </c>
      <c r="J33" s="1533">
        <f t="shared" si="8"/>
        <v>0</v>
      </c>
      <c r="K33" s="2032">
        <f t="shared" si="9"/>
        <v>0</v>
      </c>
      <c r="L33" s="2033"/>
      <c r="M33" s="1460"/>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4"/>
      <c r="AI33" s="1434"/>
      <c r="AJ33" s="1434"/>
      <c r="AK33" s="1434"/>
      <c r="AL33" s="1434"/>
      <c r="AM33" s="1434"/>
      <c r="AN33" s="1434"/>
      <c r="AO33" s="1434"/>
      <c r="AP33" s="1434"/>
      <c r="AQ33" s="1434"/>
      <c r="AR33" s="1434"/>
      <c r="AS33" s="1434"/>
      <c r="AT33" s="1434"/>
      <c r="AU33" s="1434"/>
      <c r="AV33" s="1434"/>
      <c r="AW33" s="1434"/>
      <c r="AX33" s="1434"/>
      <c r="AY33" s="1434"/>
      <c r="AZ33" s="1434"/>
      <c r="BA33" s="1434"/>
      <c r="BB33" s="1434"/>
      <c r="BC33" s="1434"/>
      <c r="BD33" s="1434"/>
      <c r="BE33" s="1434"/>
      <c r="BF33" s="1434"/>
      <c r="BG33" s="1434"/>
      <c r="BH33" s="1434"/>
      <c r="BI33" s="1434"/>
      <c r="BJ33" s="1434"/>
      <c r="BK33" s="1434"/>
      <c r="BL33" s="1434"/>
      <c r="BM33" s="1434"/>
      <c r="BN33" s="1434"/>
      <c r="BO33" s="1434"/>
      <c r="BP33" s="1434"/>
      <c r="BQ33" s="1434"/>
      <c r="BR33" s="1434"/>
      <c r="BS33" s="1434"/>
      <c r="BT33" s="1434"/>
      <c r="BU33" s="1434"/>
      <c r="BV33" s="1434"/>
      <c r="BW33" s="1434"/>
      <c r="BX33" s="1434"/>
      <c r="BY33" s="1434"/>
      <c r="BZ33" s="1434"/>
      <c r="CA33" s="1434"/>
      <c r="CB33" s="1434"/>
      <c r="CC33" s="1434"/>
      <c r="CD33" s="1434"/>
      <c r="CE33" s="1434"/>
      <c r="CF33" s="1434"/>
      <c r="CG33" s="1434"/>
      <c r="CH33" s="1434"/>
      <c r="CI33" s="1434"/>
      <c r="CJ33" s="1434"/>
      <c r="CK33" s="1434"/>
      <c r="CL33" s="1434"/>
      <c r="CM33" s="1434"/>
      <c r="CN33" s="1434"/>
      <c r="CO33" s="1434"/>
      <c r="CP33" s="1434"/>
      <c r="CQ33" s="1434"/>
      <c r="CR33" s="1434"/>
      <c r="CS33" s="1434"/>
      <c r="CT33" s="1434"/>
      <c r="CU33" s="1434"/>
      <c r="CV33" s="1434"/>
      <c r="CW33" s="1434"/>
      <c r="CX33" s="1434"/>
      <c r="CY33" s="1434"/>
      <c r="CZ33" s="1434"/>
      <c r="DA33" s="1434"/>
      <c r="DB33" s="1434"/>
      <c r="DC33" s="1434"/>
      <c r="DD33" s="1434"/>
      <c r="DE33" s="1434"/>
      <c r="DF33" s="1434"/>
      <c r="DG33" s="1434"/>
      <c r="DH33" s="1434"/>
      <c r="DI33" s="1434"/>
      <c r="DJ33" s="1434"/>
      <c r="DK33" s="1434"/>
      <c r="DL33" s="1434"/>
      <c r="DM33" s="1434"/>
      <c r="DN33" s="1434"/>
      <c r="DO33" s="1434"/>
      <c r="DP33" s="1434"/>
      <c r="DQ33" s="1434"/>
      <c r="DR33" s="1434"/>
      <c r="DS33" s="1434"/>
      <c r="DT33" s="1434"/>
      <c r="DU33" s="1434"/>
      <c r="DV33" s="1434"/>
      <c r="DW33" s="1434"/>
      <c r="DX33" s="1434"/>
      <c r="DY33" s="1434"/>
      <c r="DZ33" s="1434"/>
      <c r="EA33" s="1434"/>
      <c r="EB33" s="1434"/>
      <c r="EC33" s="1434"/>
      <c r="ED33" s="1434"/>
      <c r="EE33" s="1434"/>
      <c r="EF33" s="1434"/>
      <c r="EG33" s="1434"/>
      <c r="EH33" s="1434"/>
      <c r="EI33" s="1434"/>
      <c r="EJ33" s="1434"/>
      <c r="EK33" s="1434"/>
      <c r="EL33" s="1434"/>
      <c r="EM33" s="1434"/>
      <c r="EN33" s="1434"/>
      <c r="EO33" s="1434"/>
      <c r="EP33" s="1434"/>
      <c r="EQ33" s="1434"/>
      <c r="ER33" s="1434"/>
      <c r="ES33" s="1434"/>
      <c r="ET33" s="1434"/>
      <c r="EU33" s="1434"/>
      <c r="EV33" s="1434"/>
      <c r="EW33" s="1434"/>
      <c r="EX33" s="1434"/>
      <c r="EY33" s="1434"/>
      <c r="EZ33" s="1434"/>
      <c r="FA33" s="1434"/>
      <c r="FB33" s="1434"/>
      <c r="FC33" s="1434"/>
      <c r="FD33" s="1434"/>
      <c r="FE33" s="1434"/>
      <c r="FF33" s="1434"/>
      <c r="FG33" s="1434"/>
      <c r="FH33" s="1434"/>
      <c r="FI33" s="1434"/>
      <c r="FJ33" s="1434"/>
      <c r="FK33" s="1434"/>
      <c r="FL33" s="1434"/>
      <c r="FM33" s="1434"/>
      <c r="FN33" s="1434"/>
      <c r="FO33" s="1434"/>
      <c r="FP33" s="1434"/>
      <c r="FQ33" s="1434"/>
      <c r="FR33" s="1434"/>
      <c r="FS33" s="1434"/>
      <c r="FT33" s="1434"/>
      <c r="FU33" s="1434"/>
      <c r="FV33" s="1434"/>
      <c r="FW33" s="1434"/>
      <c r="FX33" s="1434"/>
      <c r="FY33" s="1434"/>
      <c r="FZ33" s="1434"/>
      <c r="GA33" s="1434"/>
      <c r="GB33" s="1434"/>
      <c r="GC33" s="1434"/>
      <c r="GD33" s="1434"/>
      <c r="GE33" s="1434"/>
      <c r="GF33" s="1434"/>
      <c r="GG33" s="1434"/>
      <c r="GH33" s="1434"/>
      <c r="GI33" s="1434"/>
      <c r="GJ33" s="1434"/>
      <c r="GK33" s="1434"/>
      <c r="GL33" s="1434"/>
      <c r="GM33" s="1434"/>
      <c r="GN33" s="1434"/>
      <c r="GO33" s="1434"/>
      <c r="GP33" s="1434"/>
      <c r="GQ33" s="1434"/>
      <c r="GR33" s="1434"/>
      <c r="GS33" s="1434"/>
      <c r="GT33" s="1434"/>
      <c r="GU33" s="1434"/>
      <c r="GV33" s="1434"/>
      <c r="GW33" s="1434"/>
      <c r="GX33" s="1434"/>
      <c r="GY33" s="1434"/>
      <c r="GZ33" s="1434"/>
      <c r="HA33" s="1434"/>
      <c r="HB33" s="1434"/>
      <c r="HC33" s="1434"/>
      <c r="HD33" s="1434"/>
      <c r="HE33" s="1434"/>
      <c r="HF33" s="1434"/>
      <c r="HG33" s="1434"/>
      <c r="HH33" s="1434"/>
      <c r="HI33" s="1434"/>
      <c r="HJ33" s="1434"/>
      <c r="HK33" s="1434"/>
      <c r="HL33" s="1434"/>
      <c r="HM33" s="1434"/>
      <c r="HN33" s="1434"/>
      <c r="HO33" s="1434"/>
      <c r="HP33" s="1434"/>
      <c r="HQ33" s="1434"/>
      <c r="HR33" s="1434"/>
      <c r="HS33" s="1434"/>
      <c r="HT33" s="1434"/>
      <c r="HU33" s="1434"/>
      <c r="HV33" s="1434"/>
      <c r="HW33" s="1434"/>
      <c r="HX33" s="1434"/>
      <c r="HY33" s="1434"/>
      <c r="HZ33" s="1434"/>
    </row>
    <row r="34" spans="1:234" s="366" customFormat="1">
      <c r="A34" s="1434"/>
      <c r="B34" s="406" t="s">
        <v>513</v>
      </c>
      <c r="C34" s="1543"/>
      <c r="D34" s="1544"/>
      <c r="E34" s="1547">
        <f t="shared" si="5"/>
        <v>0</v>
      </c>
      <c r="F34" s="1548">
        <f t="shared" si="6"/>
        <v>0</v>
      </c>
      <c r="G34" s="1537">
        <v>0.15</v>
      </c>
      <c r="H34" s="1538">
        <v>0.03</v>
      </c>
      <c r="I34" s="1534">
        <f t="shared" si="7"/>
        <v>0</v>
      </c>
      <c r="J34" s="1533">
        <f t="shared" si="8"/>
        <v>0</v>
      </c>
      <c r="K34" s="2032">
        <f t="shared" si="9"/>
        <v>0</v>
      </c>
      <c r="L34" s="2033"/>
      <c r="M34" s="1460"/>
      <c r="N34" s="1434"/>
      <c r="O34" s="1434"/>
      <c r="P34" s="1434"/>
      <c r="Q34" s="1434"/>
      <c r="R34" s="1434"/>
      <c r="S34" s="1434"/>
      <c r="T34" s="1434"/>
      <c r="U34" s="1434"/>
      <c r="V34" s="1434"/>
      <c r="W34" s="1434"/>
      <c r="X34" s="1434"/>
      <c r="Y34" s="1434"/>
      <c r="Z34" s="1434"/>
      <c r="AA34" s="1434"/>
      <c r="AB34" s="1434"/>
      <c r="AC34" s="1434"/>
      <c r="AD34" s="1434"/>
      <c r="AE34" s="1434"/>
      <c r="AF34" s="1434"/>
      <c r="AG34" s="1434"/>
      <c r="AH34" s="1434"/>
      <c r="AI34" s="1434"/>
      <c r="AJ34" s="1434"/>
      <c r="AK34" s="1434"/>
      <c r="AL34" s="1434"/>
      <c r="AM34" s="1434"/>
      <c r="AN34" s="1434"/>
      <c r="AO34" s="1434"/>
      <c r="AP34" s="1434"/>
      <c r="AQ34" s="1434"/>
      <c r="AR34" s="1434"/>
      <c r="AS34" s="1434"/>
      <c r="AT34" s="1434"/>
      <c r="AU34" s="1434"/>
      <c r="AV34" s="1434"/>
      <c r="AW34" s="1434"/>
      <c r="AX34" s="1434"/>
      <c r="AY34" s="1434"/>
      <c r="AZ34" s="1434"/>
      <c r="BA34" s="1434"/>
      <c r="BB34" s="1434"/>
      <c r="BC34" s="1434"/>
      <c r="BD34" s="1434"/>
      <c r="BE34" s="1434"/>
      <c r="BF34" s="1434"/>
      <c r="BG34" s="1434"/>
      <c r="BH34" s="1434"/>
      <c r="BI34" s="1434"/>
      <c r="BJ34" s="1434"/>
      <c r="BK34" s="1434"/>
      <c r="BL34" s="1434"/>
      <c r="BM34" s="1434"/>
      <c r="BN34" s="1434"/>
      <c r="BO34" s="1434"/>
      <c r="BP34" s="1434"/>
      <c r="BQ34" s="1434"/>
      <c r="BR34" s="1434"/>
      <c r="BS34" s="1434"/>
      <c r="BT34" s="1434"/>
      <c r="BU34" s="1434"/>
      <c r="BV34" s="1434"/>
      <c r="BW34" s="1434"/>
      <c r="BX34" s="1434"/>
      <c r="BY34" s="1434"/>
      <c r="BZ34" s="1434"/>
      <c r="CA34" s="1434"/>
      <c r="CB34" s="1434"/>
      <c r="CC34" s="1434"/>
      <c r="CD34" s="1434"/>
      <c r="CE34" s="1434"/>
      <c r="CF34" s="1434"/>
      <c r="CG34" s="1434"/>
      <c r="CH34" s="1434"/>
      <c r="CI34" s="1434"/>
      <c r="CJ34" s="1434"/>
      <c r="CK34" s="1434"/>
      <c r="CL34" s="1434"/>
      <c r="CM34" s="1434"/>
      <c r="CN34" s="1434"/>
      <c r="CO34" s="1434"/>
      <c r="CP34" s="1434"/>
      <c r="CQ34" s="1434"/>
      <c r="CR34" s="1434"/>
      <c r="CS34" s="1434"/>
      <c r="CT34" s="1434"/>
      <c r="CU34" s="1434"/>
      <c r="CV34" s="1434"/>
      <c r="CW34" s="1434"/>
      <c r="CX34" s="1434"/>
      <c r="CY34" s="1434"/>
      <c r="CZ34" s="1434"/>
      <c r="DA34" s="1434"/>
      <c r="DB34" s="1434"/>
      <c r="DC34" s="1434"/>
      <c r="DD34" s="1434"/>
      <c r="DE34" s="1434"/>
      <c r="DF34" s="1434"/>
      <c r="DG34" s="1434"/>
      <c r="DH34" s="1434"/>
      <c r="DI34" s="1434"/>
      <c r="DJ34" s="1434"/>
      <c r="DK34" s="1434"/>
      <c r="DL34" s="1434"/>
      <c r="DM34" s="1434"/>
      <c r="DN34" s="1434"/>
      <c r="DO34" s="1434"/>
      <c r="DP34" s="1434"/>
      <c r="DQ34" s="1434"/>
      <c r="DR34" s="1434"/>
      <c r="DS34" s="1434"/>
      <c r="DT34" s="1434"/>
      <c r="DU34" s="1434"/>
      <c r="DV34" s="1434"/>
      <c r="DW34" s="1434"/>
      <c r="DX34" s="1434"/>
      <c r="DY34" s="1434"/>
      <c r="DZ34" s="1434"/>
      <c r="EA34" s="1434"/>
      <c r="EB34" s="1434"/>
      <c r="EC34" s="1434"/>
      <c r="ED34" s="1434"/>
      <c r="EE34" s="1434"/>
      <c r="EF34" s="1434"/>
      <c r="EG34" s="1434"/>
      <c r="EH34" s="1434"/>
      <c r="EI34" s="1434"/>
      <c r="EJ34" s="1434"/>
      <c r="EK34" s="1434"/>
      <c r="EL34" s="1434"/>
      <c r="EM34" s="1434"/>
      <c r="EN34" s="1434"/>
      <c r="EO34" s="1434"/>
      <c r="EP34" s="1434"/>
      <c r="EQ34" s="1434"/>
      <c r="ER34" s="1434"/>
      <c r="ES34" s="1434"/>
      <c r="ET34" s="1434"/>
      <c r="EU34" s="1434"/>
      <c r="EV34" s="1434"/>
      <c r="EW34" s="1434"/>
      <c r="EX34" s="1434"/>
      <c r="EY34" s="1434"/>
      <c r="EZ34" s="1434"/>
      <c r="FA34" s="1434"/>
      <c r="FB34" s="1434"/>
      <c r="FC34" s="1434"/>
      <c r="FD34" s="1434"/>
      <c r="FE34" s="1434"/>
      <c r="FF34" s="1434"/>
      <c r="FG34" s="1434"/>
      <c r="FH34" s="1434"/>
      <c r="FI34" s="1434"/>
      <c r="FJ34" s="1434"/>
      <c r="FK34" s="1434"/>
      <c r="FL34" s="1434"/>
      <c r="FM34" s="1434"/>
      <c r="FN34" s="1434"/>
      <c r="FO34" s="1434"/>
      <c r="FP34" s="1434"/>
      <c r="FQ34" s="1434"/>
      <c r="FR34" s="1434"/>
      <c r="FS34" s="1434"/>
      <c r="FT34" s="1434"/>
      <c r="FU34" s="1434"/>
      <c r="FV34" s="1434"/>
      <c r="FW34" s="1434"/>
      <c r="FX34" s="1434"/>
      <c r="FY34" s="1434"/>
      <c r="FZ34" s="1434"/>
      <c r="GA34" s="1434"/>
      <c r="GB34" s="1434"/>
      <c r="GC34" s="1434"/>
      <c r="GD34" s="1434"/>
      <c r="GE34" s="1434"/>
      <c r="GF34" s="1434"/>
      <c r="GG34" s="1434"/>
      <c r="GH34" s="1434"/>
      <c r="GI34" s="1434"/>
      <c r="GJ34" s="1434"/>
      <c r="GK34" s="1434"/>
      <c r="GL34" s="1434"/>
      <c r="GM34" s="1434"/>
      <c r="GN34" s="1434"/>
      <c r="GO34" s="1434"/>
      <c r="GP34" s="1434"/>
      <c r="GQ34" s="1434"/>
      <c r="GR34" s="1434"/>
      <c r="GS34" s="1434"/>
      <c r="GT34" s="1434"/>
      <c r="GU34" s="1434"/>
      <c r="GV34" s="1434"/>
      <c r="GW34" s="1434"/>
      <c r="GX34" s="1434"/>
      <c r="GY34" s="1434"/>
      <c r="GZ34" s="1434"/>
      <c r="HA34" s="1434"/>
      <c r="HB34" s="1434"/>
      <c r="HC34" s="1434"/>
      <c r="HD34" s="1434"/>
      <c r="HE34" s="1434"/>
      <c r="HF34" s="1434"/>
      <c r="HG34" s="1434"/>
      <c r="HH34" s="1434"/>
      <c r="HI34" s="1434"/>
      <c r="HJ34" s="1434"/>
      <c r="HK34" s="1434"/>
      <c r="HL34" s="1434"/>
      <c r="HM34" s="1434"/>
      <c r="HN34" s="1434"/>
      <c r="HO34" s="1434"/>
      <c r="HP34" s="1434"/>
      <c r="HQ34" s="1434"/>
      <c r="HR34" s="1434"/>
      <c r="HS34" s="1434"/>
      <c r="HT34" s="1434"/>
      <c r="HU34" s="1434"/>
      <c r="HV34" s="1434"/>
      <c r="HW34" s="1434"/>
      <c r="HX34" s="1434"/>
      <c r="HY34" s="1434"/>
      <c r="HZ34" s="1434"/>
    </row>
    <row r="35" spans="1:234" s="366" customFormat="1" ht="15" thickBot="1">
      <c r="A35" s="1434"/>
      <c r="B35" s="407" t="s">
        <v>513</v>
      </c>
      <c r="C35" s="1545"/>
      <c r="D35" s="1546"/>
      <c r="E35" s="1547">
        <f t="shared" si="5"/>
        <v>0</v>
      </c>
      <c r="F35" s="1548">
        <f t="shared" si="6"/>
        <v>0</v>
      </c>
      <c r="G35" s="1539">
        <v>0.15</v>
      </c>
      <c r="H35" s="1540">
        <v>0.03</v>
      </c>
      <c r="I35" s="1534">
        <f t="shared" si="7"/>
        <v>0</v>
      </c>
      <c r="J35" s="1533">
        <f t="shared" si="8"/>
        <v>0</v>
      </c>
      <c r="K35" s="2032">
        <f t="shared" si="9"/>
        <v>0</v>
      </c>
      <c r="L35" s="2033"/>
      <c r="M35" s="1460"/>
      <c r="N35" s="1434"/>
      <c r="O35" s="1434"/>
      <c r="P35" s="1434"/>
      <c r="Q35" s="1434"/>
      <c r="R35" s="1434"/>
      <c r="S35" s="1434"/>
      <c r="T35" s="1434"/>
      <c r="U35" s="1434"/>
      <c r="V35" s="1434"/>
      <c r="W35" s="1434"/>
      <c r="X35" s="1434"/>
      <c r="Y35" s="1434"/>
      <c r="Z35" s="1434"/>
      <c r="AA35" s="1434"/>
      <c r="AB35" s="1434"/>
      <c r="AC35" s="1434"/>
      <c r="AD35" s="1434"/>
      <c r="AE35" s="1434"/>
      <c r="AF35" s="1434"/>
      <c r="AG35" s="1434"/>
      <c r="AH35" s="1434"/>
      <c r="AI35" s="1434"/>
      <c r="AJ35" s="1434"/>
      <c r="AK35" s="1434"/>
      <c r="AL35" s="1434"/>
      <c r="AM35" s="1434"/>
      <c r="AN35" s="1434"/>
      <c r="AO35" s="1434"/>
      <c r="AP35" s="1434"/>
      <c r="AQ35" s="1434"/>
      <c r="AR35" s="1434"/>
      <c r="AS35" s="1434"/>
      <c r="AT35" s="1434"/>
      <c r="AU35" s="1434"/>
      <c r="AV35" s="1434"/>
      <c r="AW35" s="1434"/>
      <c r="AX35" s="1434"/>
      <c r="AY35" s="1434"/>
      <c r="AZ35" s="1434"/>
      <c r="BA35" s="1434"/>
      <c r="BB35" s="1434"/>
      <c r="BC35" s="1434"/>
      <c r="BD35" s="1434"/>
      <c r="BE35" s="1434"/>
      <c r="BF35" s="1434"/>
      <c r="BG35" s="1434"/>
      <c r="BH35" s="1434"/>
      <c r="BI35" s="1434"/>
      <c r="BJ35" s="1434"/>
      <c r="BK35" s="1434"/>
      <c r="BL35" s="1434"/>
      <c r="BM35" s="1434"/>
      <c r="BN35" s="1434"/>
      <c r="BO35" s="1434"/>
      <c r="BP35" s="1434"/>
      <c r="BQ35" s="1434"/>
      <c r="BR35" s="1434"/>
      <c r="BS35" s="1434"/>
      <c r="BT35" s="1434"/>
      <c r="BU35" s="1434"/>
      <c r="BV35" s="1434"/>
      <c r="BW35" s="1434"/>
      <c r="BX35" s="1434"/>
      <c r="BY35" s="1434"/>
      <c r="BZ35" s="1434"/>
      <c r="CA35" s="1434"/>
      <c r="CB35" s="1434"/>
      <c r="CC35" s="1434"/>
      <c r="CD35" s="1434"/>
      <c r="CE35" s="1434"/>
      <c r="CF35" s="1434"/>
      <c r="CG35" s="1434"/>
      <c r="CH35" s="1434"/>
      <c r="CI35" s="1434"/>
      <c r="CJ35" s="1434"/>
      <c r="CK35" s="1434"/>
      <c r="CL35" s="1434"/>
      <c r="CM35" s="1434"/>
      <c r="CN35" s="1434"/>
      <c r="CO35" s="1434"/>
      <c r="CP35" s="1434"/>
      <c r="CQ35" s="1434"/>
      <c r="CR35" s="1434"/>
      <c r="CS35" s="1434"/>
      <c r="CT35" s="1434"/>
      <c r="CU35" s="1434"/>
      <c r="CV35" s="1434"/>
      <c r="CW35" s="1434"/>
      <c r="CX35" s="1434"/>
      <c r="CY35" s="1434"/>
      <c r="CZ35" s="1434"/>
      <c r="DA35" s="1434"/>
      <c r="DB35" s="1434"/>
      <c r="DC35" s="1434"/>
      <c r="DD35" s="1434"/>
      <c r="DE35" s="1434"/>
      <c r="DF35" s="1434"/>
      <c r="DG35" s="1434"/>
      <c r="DH35" s="1434"/>
      <c r="DI35" s="1434"/>
      <c r="DJ35" s="1434"/>
      <c r="DK35" s="1434"/>
      <c r="DL35" s="1434"/>
      <c r="DM35" s="1434"/>
      <c r="DN35" s="1434"/>
      <c r="DO35" s="1434"/>
      <c r="DP35" s="1434"/>
      <c r="DQ35" s="1434"/>
      <c r="DR35" s="1434"/>
      <c r="DS35" s="1434"/>
      <c r="DT35" s="1434"/>
      <c r="DU35" s="1434"/>
      <c r="DV35" s="1434"/>
      <c r="DW35" s="1434"/>
      <c r="DX35" s="1434"/>
      <c r="DY35" s="1434"/>
      <c r="DZ35" s="1434"/>
      <c r="EA35" s="1434"/>
      <c r="EB35" s="1434"/>
      <c r="EC35" s="1434"/>
      <c r="ED35" s="1434"/>
      <c r="EE35" s="1434"/>
      <c r="EF35" s="1434"/>
      <c r="EG35" s="1434"/>
      <c r="EH35" s="1434"/>
      <c r="EI35" s="1434"/>
      <c r="EJ35" s="1434"/>
      <c r="EK35" s="1434"/>
      <c r="EL35" s="1434"/>
      <c r="EM35" s="1434"/>
      <c r="EN35" s="1434"/>
      <c r="EO35" s="1434"/>
      <c r="EP35" s="1434"/>
      <c r="EQ35" s="1434"/>
      <c r="ER35" s="1434"/>
      <c r="ES35" s="1434"/>
      <c r="ET35" s="1434"/>
      <c r="EU35" s="1434"/>
      <c r="EV35" s="1434"/>
      <c r="EW35" s="1434"/>
      <c r="EX35" s="1434"/>
      <c r="EY35" s="1434"/>
      <c r="EZ35" s="1434"/>
      <c r="FA35" s="1434"/>
      <c r="FB35" s="1434"/>
      <c r="FC35" s="1434"/>
      <c r="FD35" s="1434"/>
      <c r="FE35" s="1434"/>
      <c r="FF35" s="1434"/>
      <c r="FG35" s="1434"/>
      <c r="FH35" s="1434"/>
      <c r="FI35" s="1434"/>
      <c r="FJ35" s="1434"/>
      <c r="FK35" s="1434"/>
      <c r="FL35" s="1434"/>
      <c r="FM35" s="1434"/>
      <c r="FN35" s="1434"/>
      <c r="FO35" s="1434"/>
      <c r="FP35" s="1434"/>
      <c r="FQ35" s="1434"/>
      <c r="FR35" s="1434"/>
      <c r="FS35" s="1434"/>
      <c r="FT35" s="1434"/>
      <c r="FU35" s="1434"/>
      <c r="FV35" s="1434"/>
      <c r="FW35" s="1434"/>
      <c r="FX35" s="1434"/>
      <c r="FY35" s="1434"/>
      <c r="FZ35" s="1434"/>
      <c r="GA35" s="1434"/>
      <c r="GB35" s="1434"/>
      <c r="GC35" s="1434"/>
      <c r="GD35" s="1434"/>
      <c r="GE35" s="1434"/>
      <c r="GF35" s="1434"/>
      <c r="GG35" s="1434"/>
      <c r="GH35" s="1434"/>
      <c r="GI35" s="1434"/>
      <c r="GJ35" s="1434"/>
      <c r="GK35" s="1434"/>
      <c r="GL35" s="1434"/>
      <c r="GM35" s="1434"/>
      <c r="GN35" s="1434"/>
      <c r="GO35" s="1434"/>
      <c r="GP35" s="1434"/>
      <c r="GQ35" s="1434"/>
      <c r="GR35" s="1434"/>
      <c r="GS35" s="1434"/>
      <c r="GT35" s="1434"/>
      <c r="GU35" s="1434"/>
      <c r="GV35" s="1434"/>
      <c r="GW35" s="1434"/>
      <c r="GX35" s="1434"/>
      <c r="GY35" s="1434"/>
      <c r="GZ35" s="1434"/>
      <c r="HA35" s="1434"/>
      <c r="HB35" s="1434"/>
      <c r="HC35" s="1434"/>
      <c r="HD35" s="1434"/>
      <c r="HE35" s="1434"/>
      <c r="HF35" s="1434"/>
      <c r="HG35" s="1434"/>
      <c r="HH35" s="1434"/>
      <c r="HI35" s="1434"/>
      <c r="HJ35" s="1434"/>
      <c r="HK35" s="1434"/>
      <c r="HL35" s="1434"/>
      <c r="HM35" s="1434"/>
      <c r="HN35" s="1434"/>
      <c r="HO35" s="1434"/>
      <c r="HP35" s="1434"/>
      <c r="HQ35" s="1434"/>
      <c r="HR35" s="1434"/>
      <c r="HS35" s="1434"/>
      <c r="HT35" s="1434"/>
      <c r="HU35" s="1434"/>
      <c r="HV35" s="1434"/>
      <c r="HW35" s="1434"/>
      <c r="HX35" s="1434"/>
      <c r="HY35" s="1434"/>
      <c r="HZ35" s="1434"/>
    </row>
    <row r="36" spans="1:234" ht="16.5" thickTop="1" thickBot="1">
      <c r="B36" s="2034" t="s">
        <v>476</v>
      </c>
      <c r="C36" s="2035"/>
      <c r="D36" s="2035"/>
      <c r="E36" s="2035"/>
      <c r="F36" s="2035"/>
      <c r="G36" s="2035"/>
      <c r="H36" s="2035"/>
      <c r="I36" s="2035"/>
      <c r="J36" s="2036"/>
      <c r="K36" s="2037">
        <f>SUM(K28:L35)</f>
        <v>0</v>
      </c>
      <c r="L36" s="2038"/>
    </row>
    <row r="37" spans="1:234" s="1517" customFormat="1"/>
    <row r="38" spans="1:234" s="1517" customFormat="1"/>
    <row r="39" spans="1:234" s="1517" customFormat="1">
      <c r="K39" s="1524"/>
    </row>
    <row r="40" spans="1:234" ht="15.75">
      <c r="B40" s="852" t="s">
        <v>245</v>
      </c>
      <c r="E40" s="2031"/>
      <c r="F40" s="2031"/>
    </row>
    <row r="41" spans="1:234" s="1517" customFormat="1">
      <c r="E41" s="1434"/>
      <c r="F41" s="1434"/>
      <c r="G41" s="1434"/>
    </row>
    <row r="42" spans="1:234" s="1517" customFormat="1"/>
    <row r="43" spans="1:234" s="1517" customFormat="1"/>
    <row r="44" spans="1:234" s="1517" customFormat="1"/>
    <row r="45" spans="1:234" s="1517" customFormat="1"/>
    <row r="46" spans="1:234" s="1517" customFormat="1"/>
    <row r="47" spans="1:234" s="1517" customFormat="1"/>
    <row r="48" spans="1:234" s="1517" customFormat="1"/>
    <row r="49" s="1517" customFormat="1"/>
    <row r="50" s="1517" customFormat="1"/>
    <row r="51" s="1517" customFormat="1"/>
    <row r="52" s="1517" customFormat="1"/>
    <row r="53" s="1517" customFormat="1"/>
    <row r="54" s="1517" customFormat="1"/>
    <row r="55" s="1517" customFormat="1"/>
    <row r="56" s="1517" customFormat="1"/>
    <row r="57" s="1517" customFormat="1"/>
    <row r="58" s="1517" customFormat="1"/>
    <row r="59" s="1517" customFormat="1"/>
    <row r="60" s="1517" customFormat="1"/>
    <row r="61" s="1517" customFormat="1"/>
    <row r="62" s="1517" customFormat="1"/>
    <row r="63" s="1517" customFormat="1"/>
    <row r="64" s="1517" customFormat="1"/>
    <row r="65" s="1517" customFormat="1"/>
    <row r="66" s="1517" customFormat="1"/>
    <row r="67" s="1517" customFormat="1"/>
    <row r="68" s="1517" customFormat="1"/>
    <row r="69" s="1517" customFormat="1"/>
    <row r="70" s="1517" customFormat="1"/>
    <row r="71" s="1517" customFormat="1"/>
    <row r="72" s="1517" customFormat="1"/>
    <row r="73" s="1517" customFormat="1"/>
    <row r="74" s="1517" customFormat="1"/>
    <row r="75" s="1517" customFormat="1"/>
    <row r="76" s="1517" customFormat="1"/>
    <row r="77" s="1517" customFormat="1"/>
    <row r="78" s="1517" customFormat="1"/>
    <row r="79" s="1517" customFormat="1"/>
    <row r="80" s="1517" customFormat="1"/>
    <row r="81" s="1517" customFormat="1"/>
    <row r="82" s="1517" customFormat="1"/>
    <row r="83" s="1517" customFormat="1"/>
    <row r="84" s="1517" customFormat="1"/>
    <row r="85" s="1517" customFormat="1"/>
    <row r="86" s="1517" customFormat="1"/>
    <row r="87" s="1517" customFormat="1"/>
    <row r="88" s="1517" customFormat="1"/>
    <row r="89" s="1517" customFormat="1"/>
    <row r="90" s="1517" customFormat="1"/>
    <row r="91" s="1517" customFormat="1"/>
    <row r="92" s="1517" customFormat="1"/>
    <row r="93" s="1517" customFormat="1"/>
    <row r="94" s="1517" customFormat="1"/>
    <row r="95" s="1517" customFormat="1"/>
    <row r="96" s="1517" customFormat="1"/>
    <row r="97" s="1517" customFormat="1"/>
    <row r="98" s="1517" customFormat="1"/>
    <row r="99" s="1517" customFormat="1"/>
    <row r="100" s="1517" customFormat="1"/>
    <row r="101" s="1517" customFormat="1"/>
    <row r="102" s="1517" customFormat="1"/>
    <row r="103" s="1517" customFormat="1"/>
    <row r="104" s="1517" customFormat="1"/>
    <row r="105" s="1517" customFormat="1"/>
    <row r="106" s="1517" customFormat="1"/>
    <row r="107" s="1517" customFormat="1"/>
    <row r="108" s="1517" customFormat="1"/>
    <row r="109" s="1517" customFormat="1"/>
    <row r="110" s="1517" customFormat="1"/>
    <row r="111" s="1517" customFormat="1"/>
    <row r="112" s="1517" customFormat="1"/>
    <row r="113" s="1517" customFormat="1"/>
    <row r="114" s="1517" customFormat="1"/>
    <row r="115" s="1517" customFormat="1"/>
    <row r="116" s="1517" customFormat="1"/>
    <row r="117" s="1517" customFormat="1"/>
    <row r="118" s="1517" customFormat="1"/>
    <row r="119" s="1517" customFormat="1"/>
    <row r="120" s="1517" customFormat="1"/>
    <row r="121" s="1517" customFormat="1"/>
    <row r="122" s="1517" customFormat="1"/>
    <row r="123" s="1517" customFormat="1"/>
    <row r="124" s="1517" customFormat="1"/>
    <row r="125" s="1517" customFormat="1"/>
    <row r="126" s="1517" customFormat="1"/>
    <row r="127" s="1517" customFormat="1"/>
    <row r="128" s="1517" customFormat="1"/>
    <row r="129" s="1517" customFormat="1"/>
    <row r="130" s="1517" customFormat="1"/>
    <row r="131" s="1517" customFormat="1"/>
    <row r="132" s="1517" customFormat="1"/>
    <row r="133" s="1517" customFormat="1"/>
    <row r="134" s="1517" customFormat="1"/>
    <row r="135" s="1517" customFormat="1"/>
    <row r="136" s="1517" customFormat="1"/>
    <row r="137" s="1517" customFormat="1"/>
    <row r="138" s="1517" customFormat="1"/>
    <row r="139" s="1517" customFormat="1"/>
    <row r="140" s="1517" customFormat="1"/>
    <row r="141" s="1517" customFormat="1"/>
    <row r="142" s="1517" customFormat="1"/>
    <row r="143" s="1517" customFormat="1"/>
    <row r="144" s="1517" customFormat="1"/>
    <row r="145" s="1517" customFormat="1"/>
    <row r="146" s="1517" customFormat="1"/>
    <row r="147" s="1517" customFormat="1"/>
    <row r="148" s="1517" customFormat="1"/>
    <row r="149" s="1517" customFormat="1"/>
    <row r="150" s="1517" customFormat="1"/>
    <row r="151" s="1517" customFormat="1"/>
    <row r="152" s="1517" customFormat="1"/>
    <row r="153" s="1517" customFormat="1"/>
    <row r="154" s="1517" customFormat="1"/>
    <row r="155" s="1517" customFormat="1"/>
    <row r="156" s="1517" customFormat="1"/>
    <row r="157" s="1517" customFormat="1"/>
    <row r="158" s="1517" customFormat="1"/>
    <row r="159" s="1517" customFormat="1"/>
    <row r="160" s="1517" customFormat="1"/>
    <row r="161" s="1517" customFormat="1"/>
    <row r="162" s="1517" customFormat="1"/>
    <row r="163" s="1517" customFormat="1"/>
    <row r="164" s="1517" customFormat="1"/>
    <row r="165" s="1517" customFormat="1"/>
    <row r="166" s="1517" customFormat="1"/>
    <row r="167" s="1517" customFormat="1"/>
    <row r="168" s="1517" customFormat="1"/>
    <row r="169" s="1517" customFormat="1"/>
    <row r="170" s="1517" customFormat="1"/>
    <row r="171" s="1517" customFormat="1"/>
    <row r="172" s="1517" customFormat="1"/>
    <row r="173" s="1517" customFormat="1"/>
    <row r="174" s="1517" customFormat="1"/>
    <row r="175" s="1517" customFormat="1"/>
    <row r="176" s="1517" customFormat="1"/>
    <row r="177" s="1517" customFormat="1"/>
    <row r="178" s="1517" customFormat="1"/>
    <row r="179" s="1517" customFormat="1"/>
    <row r="180" s="1517" customFormat="1"/>
    <row r="181" s="1517" customFormat="1"/>
    <row r="182" s="1517" customFormat="1"/>
    <row r="183" s="1517" customFormat="1"/>
    <row r="184" s="1517" customFormat="1"/>
    <row r="185" s="1517" customFormat="1"/>
    <row r="186" s="1517" customFormat="1"/>
    <row r="187" s="1517" customFormat="1"/>
    <row r="188" s="1517" customFormat="1"/>
    <row r="189" s="1517" customFormat="1"/>
    <row r="190" s="1517" customFormat="1"/>
    <row r="191" s="1517" customFormat="1"/>
    <row r="192" s="1517" customFormat="1"/>
    <row r="193" s="1517" customFormat="1"/>
    <row r="194" s="1517" customFormat="1"/>
    <row r="195" s="1517" customFormat="1"/>
    <row r="196" s="1517" customFormat="1"/>
    <row r="197" s="1517" customFormat="1"/>
    <row r="198" s="1517" customFormat="1"/>
    <row r="199" s="1517" customFormat="1"/>
    <row r="200" s="1517" customFormat="1"/>
    <row r="201" s="1517" customFormat="1"/>
    <row r="202" s="1517" customFormat="1"/>
    <row r="203" s="1517" customFormat="1"/>
    <row r="204" s="1517" customFormat="1"/>
    <row r="205" s="1517" customFormat="1"/>
    <row r="206" s="1517" customFormat="1"/>
    <row r="207" s="1517" customFormat="1"/>
    <row r="208" s="1517" customFormat="1"/>
    <row r="209" s="1517" customFormat="1"/>
    <row r="210" s="1517" customFormat="1"/>
    <row r="211" s="1517" customFormat="1"/>
    <row r="212" s="1517" customFormat="1"/>
    <row r="213" s="1517" customFormat="1"/>
    <row r="214" s="1517" customFormat="1"/>
    <row r="215" s="1517" customFormat="1"/>
    <row r="216" s="1517" customFormat="1"/>
    <row r="217" s="1517" customFormat="1"/>
    <row r="218" s="1517" customFormat="1"/>
    <row r="219" s="1517" customFormat="1"/>
    <row r="220" s="1517" customFormat="1"/>
    <row r="221" s="1517" customFormat="1"/>
    <row r="222" s="1517" customFormat="1"/>
    <row r="223" s="1517" customFormat="1"/>
    <row r="224" s="1517" customFormat="1"/>
    <row r="225" s="1517" customFormat="1"/>
    <row r="226" s="1517" customFormat="1"/>
    <row r="227" s="1517" customFormat="1"/>
    <row r="228" s="1517" customFormat="1"/>
    <row r="229" s="1517" customFormat="1"/>
    <row r="230" s="1517" customFormat="1"/>
    <row r="231" s="1517" customFormat="1"/>
    <row r="232" s="1517" customFormat="1"/>
    <row r="233" s="1517" customFormat="1"/>
    <row r="234" s="1517" customFormat="1"/>
    <row r="235" s="1517" customFormat="1"/>
    <row r="236" s="1517" customFormat="1"/>
    <row r="237" s="1517" customFormat="1"/>
    <row r="238" s="1517" customFormat="1"/>
    <row r="239" s="1517" customFormat="1"/>
    <row r="240" s="1517" customFormat="1"/>
    <row r="241" s="1517" customFormat="1"/>
    <row r="242" s="1517" customFormat="1"/>
    <row r="243" s="1517" customFormat="1"/>
    <row r="244" s="1517" customFormat="1"/>
    <row r="245" s="1517" customFormat="1"/>
    <row r="246" s="1517" customFormat="1"/>
    <row r="247" s="1517" customFormat="1"/>
    <row r="248" s="1517" customFormat="1"/>
    <row r="249" s="1517" customFormat="1"/>
    <row r="250" s="1517" customFormat="1"/>
    <row r="251" s="1517" customFormat="1"/>
    <row r="252" s="1517" customFormat="1"/>
    <row r="253" s="1517" customFormat="1"/>
    <row r="254" s="1517" customFormat="1"/>
    <row r="255" s="1517" customFormat="1"/>
    <row r="256" s="1517" customFormat="1"/>
    <row r="257" s="1517" customFormat="1"/>
    <row r="258" s="1517" customFormat="1"/>
    <row r="259" s="1517" customFormat="1"/>
    <row r="260" s="1517" customFormat="1"/>
    <row r="261" s="1517" customFormat="1"/>
    <row r="262" s="1517" customFormat="1"/>
    <row r="263" s="1517" customFormat="1"/>
    <row r="264" s="1517" customFormat="1"/>
    <row r="265" s="1517" customFormat="1"/>
    <row r="266" s="1517" customFormat="1"/>
    <row r="267" s="1517" customFormat="1"/>
    <row r="268" s="1517" customFormat="1"/>
    <row r="269" s="1517" customFormat="1"/>
    <row r="270" s="1517" customFormat="1"/>
    <row r="271" s="1517" customFormat="1"/>
    <row r="272" s="1517" customFormat="1"/>
    <row r="273" s="1517" customFormat="1"/>
    <row r="274" s="1517" customFormat="1"/>
    <row r="275" s="1517" customFormat="1"/>
    <row r="276" s="1517" customFormat="1"/>
    <row r="277" s="1517" customFormat="1"/>
    <row r="278" s="1517" customFormat="1"/>
    <row r="279" s="1517" customFormat="1"/>
    <row r="280" s="1517" customFormat="1"/>
    <row r="281" s="1517" customFormat="1"/>
    <row r="282" s="1517" customFormat="1"/>
    <row r="283" s="1517" customFormat="1"/>
    <row r="284" s="1517" customFormat="1"/>
    <row r="285" s="1517" customFormat="1"/>
    <row r="286" s="1517" customFormat="1"/>
    <row r="287" s="1517" customFormat="1"/>
    <row r="288" s="1517" customFormat="1"/>
    <row r="289" s="1517" customFormat="1"/>
    <row r="290" s="1517" customFormat="1"/>
    <row r="291" s="1517" customFormat="1"/>
    <row r="292" s="1517" customFormat="1"/>
    <row r="293" s="1517" customFormat="1"/>
    <row r="294" s="1517" customFormat="1"/>
    <row r="295" s="1517" customFormat="1"/>
    <row r="296" s="1517" customFormat="1"/>
    <row r="297" s="1517" customFormat="1"/>
    <row r="298" s="1517" customFormat="1"/>
    <row r="299" s="1517" customFormat="1"/>
    <row r="300" s="1517" customFormat="1"/>
    <row r="301" s="1517" customFormat="1"/>
    <row r="302" s="1517" customFormat="1"/>
    <row r="303" s="1517" customFormat="1"/>
    <row r="304" s="1517" customFormat="1"/>
    <row r="305" s="1517" customFormat="1"/>
    <row r="306" s="1517" customFormat="1"/>
    <row r="307" s="1517" customFormat="1"/>
    <row r="308" s="1517" customFormat="1"/>
    <row r="309" s="1517" customFormat="1"/>
    <row r="310" s="1517" customFormat="1"/>
    <row r="311" s="1517" customFormat="1"/>
    <row r="312" s="1517" customFormat="1"/>
    <row r="313" s="1517" customFormat="1"/>
    <row r="314" s="1517" customFormat="1"/>
    <row r="315" s="1517" customFormat="1"/>
    <row r="316" s="1517" customFormat="1"/>
    <row r="317" s="1517" customFormat="1"/>
    <row r="318" s="1517" customFormat="1"/>
    <row r="319" s="1517" customFormat="1"/>
    <row r="320" s="1517" customFormat="1"/>
    <row r="321" s="1517" customFormat="1"/>
    <row r="322" s="1517" customFormat="1"/>
    <row r="323" s="1517" customFormat="1"/>
    <row r="324" s="1517" customFormat="1"/>
    <row r="325" s="1517" customFormat="1"/>
    <row r="326" s="1517" customFormat="1"/>
    <row r="327" s="1517" customFormat="1"/>
    <row r="328" s="1517" customFormat="1"/>
    <row r="329" s="1517" customFormat="1"/>
    <row r="330" s="1517" customFormat="1"/>
    <row r="331" s="1517" customFormat="1"/>
    <row r="332" s="1517" customFormat="1"/>
    <row r="333" s="1517" customFormat="1"/>
    <row r="334" s="1517" customFormat="1"/>
    <row r="335" s="1517" customFormat="1"/>
    <row r="336" s="1517" customFormat="1"/>
    <row r="337" s="1517" customFormat="1"/>
    <row r="338" s="1517" customFormat="1"/>
    <row r="339" s="1517" customFormat="1"/>
    <row r="340" s="1517" customFormat="1"/>
    <row r="341" s="1517" customFormat="1"/>
    <row r="342" s="1517" customFormat="1"/>
    <row r="343" s="1517" customFormat="1"/>
    <row r="344" s="1517" customFormat="1"/>
    <row r="345" s="1517" customFormat="1"/>
    <row r="346" s="1517" customFormat="1"/>
    <row r="347" s="1517" customFormat="1"/>
    <row r="348" s="1517" customFormat="1"/>
    <row r="349" s="1517" customFormat="1"/>
    <row r="350" s="1517" customFormat="1"/>
    <row r="351" s="1517" customFormat="1"/>
    <row r="352" s="1517" customFormat="1"/>
    <row r="353" s="1517" customFormat="1"/>
    <row r="354" s="1517" customFormat="1"/>
    <row r="355" s="1517" customFormat="1"/>
    <row r="356" s="1517" customFormat="1"/>
    <row r="357" s="1517" customFormat="1"/>
    <row r="358" s="1517" customFormat="1"/>
    <row r="359" s="1517" customFormat="1"/>
    <row r="360" s="1517" customFormat="1"/>
    <row r="361" s="1517" customFormat="1"/>
    <row r="362" s="1517" customFormat="1"/>
    <row r="363" s="1517" customFormat="1"/>
    <row r="364" s="1517" customFormat="1"/>
    <row r="365" s="1517" customFormat="1"/>
    <row r="366" s="1517" customFormat="1"/>
    <row r="367" s="1517" customFormat="1"/>
    <row r="368" s="1517" customFormat="1"/>
    <row r="369" s="1517" customFormat="1"/>
    <row r="370" s="1517" customFormat="1"/>
    <row r="371" s="1517" customFormat="1"/>
    <row r="372" s="1517" customFormat="1"/>
    <row r="373" s="1517" customFormat="1"/>
    <row r="374" s="1517" customFormat="1"/>
    <row r="375" s="1517" customFormat="1"/>
    <row r="376" s="1517" customFormat="1"/>
    <row r="377" s="1517" customFormat="1"/>
    <row r="378" s="1517" customFormat="1"/>
    <row r="379" s="1517" customFormat="1"/>
    <row r="380" s="1517" customFormat="1"/>
    <row r="381" s="1517" customFormat="1"/>
    <row r="382" s="1517" customFormat="1"/>
    <row r="383" s="1517" customFormat="1"/>
    <row r="384" s="1517" customFormat="1"/>
    <row r="385" s="1517" customFormat="1"/>
    <row r="386" s="1517" customFormat="1"/>
    <row r="387" s="1517" customFormat="1"/>
    <row r="388" s="1517" customFormat="1"/>
    <row r="389" s="1517" customFormat="1"/>
    <row r="390" s="1517" customFormat="1"/>
    <row r="391" s="1517" customFormat="1"/>
    <row r="392" s="1517" customFormat="1"/>
    <row r="393" s="1517" customFormat="1"/>
    <row r="394" s="1517" customFormat="1"/>
    <row r="395" s="1517" customFormat="1"/>
    <row r="396" s="1517" customFormat="1"/>
    <row r="397" s="1517" customFormat="1"/>
    <row r="398" s="1517" customFormat="1"/>
    <row r="399" s="1517" customFormat="1"/>
    <row r="400" s="1517" customFormat="1"/>
    <row r="401" s="1517" customFormat="1"/>
    <row r="402" s="1517" customFormat="1"/>
    <row r="403" s="1517" customFormat="1"/>
    <row r="404" s="1517" customFormat="1"/>
    <row r="405" s="1517" customFormat="1"/>
    <row r="406" s="1517" customFormat="1"/>
    <row r="407" s="1517" customFormat="1"/>
    <row r="408" s="1517" customFormat="1"/>
    <row r="409" s="1517" customFormat="1"/>
    <row r="410" s="1517" customFormat="1"/>
    <row r="411" s="1517" customFormat="1"/>
    <row r="412" s="1517" customFormat="1"/>
    <row r="413" s="1517" customFormat="1"/>
    <row r="414" s="1517" customFormat="1"/>
    <row r="415" s="1517" customFormat="1"/>
    <row r="416" s="1517" customFormat="1"/>
    <row r="417" s="1517" customFormat="1"/>
    <row r="418" s="1517" customFormat="1"/>
    <row r="419" s="1517" customFormat="1"/>
    <row r="420" s="1517" customFormat="1"/>
    <row r="421" s="1517" customFormat="1"/>
    <row r="422" s="1517" customFormat="1"/>
    <row r="423" s="1517" customFormat="1"/>
    <row r="424" s="1517" customFormat="1"/>
    <row r="425" s="1517" customFormat="1"/>
    <row r="426" s="1517" customFormat="1"/>
    <row r="427" s="1517" customFormat="1"/>
    <row r="428" s="1517" customFormat="1"/>
    <row r="429" s="1517" customFormat="1"/>
    <row r="430" s="1517" customFormat="1"/>
    <row r="431" s="1517" customFormat="1"/>
    <row r="432" s="1517" customFormat="1"/>
    <row r="433" s="1517" customFormat="1"/>
    <row r="434" s="1517" customFormat="1"/>
    <row r="435" s="1517" customFormat="1"/>
    <row r="436" s="1517" customFormat="1"/>
    <row r="437" s="1517" customFormat="1"/>
    <row r="438" s="1517" customFormat="1"/>
    <row r="439" s="1517" customFormat="1"/>
    <row r="440" s="1517" customFormat="1"/>
    <row r="441" s="1517" customFormat="1"/>
    <row r="442" s="1517" customFormat="1"/>
    <row r="443" s="1517" customFormat="1"/>
    <row r="444" s="1517" customFormat="1"/>
    <row r="445" s="1517" customFormat="1"/>
    <row r="446" s="1517" customFormat="1"/>
    <row r="447" s="1517" customFormat="1"/>
    <row r="448" s="1517" customFormat="1"/>
    <row r="449" s="1517" customFormat="1"/>
    <row r="450" s="1517" customFormat="1"/>
    <row r="451" s="1517" customFormat="1"/>
    <row r="452" s="1517" customFormat="1"/>
    <row r="453" s="1517" customFormat="1"/>
    <row r="454" s="1517" customFormat="1"/>
    <row r="455" s="1517" customFormat="1"/>
    <row r="456" s="1517" customFormat="1"/>
    <row r="457" s="1517" customFormat="1"/>
    <row r="458" s="1517" customFormat="1"/>
    <row r="459" s="1517" customFormat="1"/>
    <row r="460" s="1517" customFormat="1"/>
    <row r="461" s="1517" customFormat="1"/>
    <row r="462" s="1517" customFormat="1"/>
    <row r="463" s="1517" customFormat="1"/>
    <row r="464" s="1517" customFormat="1"/>
    <row r="465" s="1517" customFormat="1"/>
    <row r="466" s="1517" customFormat="1"/>
    <row r="467" s="1517" customFormat="1"/>
    <row r="468" s="1517" customFormat="1"/>
    <row r="469" s="1517" customFormat="1"/>
    <row r="470" s="1517" customFormat="1"/>
    <row r="471" s="1517" customFormat="1"/>
    <row r="472" s="1517" customFormat="1"/>
    <row r="473" s="1517" customFormat="1"/>
    <row r="474" s="1517" customFormat="1"/>
    <row r="475" s="1517" customFormat="1"/>
    <row r="476" s="1517" customFormat="1"/>
    <row r="477" s="1517" customFormat="1"/>
    <row r="478" s="1517" customFormat="1"/>
    <row r="479" s="1517" customFormat="1"/>
    <row r="480" s="1517" customFormat="1"/>
    <row r="481" s="1517" customFormat="1"/>
    <row r="482" s="1517" customFormat="1"/>
    <row r="483" s="1517" customFormat="1"/>
    <row r="484" s="1517" customFormat="1"/>
    <row r="485" s="1517" customFormat="1"/>
    <row r="486" s="1517" customFormat="1"/>
    <row r="487" s="1517" customFormat="1"/>
    <row r="488" s="1517" customFormat="1"/>
    <row r="489" s="1517" customFormat="1"/>
    <row r="490" s="1517" customFormat="1"/>
    <row r="491" s="1517" customFormat="1"/>
    <row r="492" s="1517" customFormat="1"/>
    <row r="493" s="1517" customFormat="1"/>
    <row r="494" s="1517" customFormat="1"/>
    <row r="495" s="1517" customFormat="1"/>
    <row r="496" s="1517" customFormat="1"/>
    <row r="497" s="1517" customFormat="1"/>
    <row r="498" s="1517" customFormat="1"/>
    <row r="499" s="1517" customFormat="1"/>
    <row r="500" s="1517" customFormat="1"/>
    <row r="501" s="1517" customFormat="1"/>
    <row r="502" s="1517" customFormat="1"/>
    <row r="503" s="1517" customFormat="1"/>
    <row r="504" s="1517" customFormat="1"/>
    <row r="505" s="1517" customFormat="1"/>
    <row r="506" s="1517" customFormat="1"/>
    <row r="507" s="1517" customFormat="1"/>
    <row r="508" s="1517" customFormat="1"/>
    <row r="509" s="1517" customFormat="1"/>
    <row r="510" s="1517" customFormat="1"/>
    <row r="511" s="1517" customFormat="1"/>
    <row r="512" s="1517" customFormat="1"/>
    <row r="513" s="1517" customFormat="1"/>
    <row r="514" s="1517" customFormat="1"/>
    <row r="515" s="1517" customFormat="1"/>
    <row r="516" s="1517" customFormat="1"/>
    <row r="517" s="1517" customFormat="1"/>
    <row r="518" s="1517" customFormat="1"/>
    <row r="519" s="1517" customFormat="1"/>
    <row r="520" s="1517" customFormat="1"/>
    <row r="521" s="1517" customFormat="1"/>
    <row r="522" s="1517" customFormat="1"/>
    <row r="523" s="1517" customFormat="1"/>
    <row r="524" s="1517" customFormat="1"/>
    <row r="525" s="1517" customFormat="1"/>
    <row r="526" s="1517" customFormat="1"/>
    <row r="527" s="1517" customFormat="1"/>
    <row r="528" s="1517" customFormat="1"/>
    <row r="529" s="1517" customFormat="1"/>
    <row r="530" s="1517" customFormat="1"/>
    <row r="531" s="1517" customFormat="1"/>
    <row r="532" s="1517" customFormat="1"/>
    <row r="533" s="1517" customFormat="1"/>
    <row r="534" s="1517" customFormat="1"/>
    <row r="535" s="1517" customFormat="1"/>
    <row r="536" s="1517" customFormat="1"/>
    <row r="537" s="1517" customFormat="1"/>
    <row r="538" s="1517" customFormat="1"/>
    <row r="539" s="1517" customFormat="1"/>
    <row r="540" s="1517" customFormat="1"/>
    <row r="541" s="1517" customFormat="1"/>
    <row r="542" s="1517" customFormat="1"/>
    <row r="543" s="1517" customFormat="1"/>
    <row r="544" s="1517" customFormat="1"/>
    <row r="545" s="1517" customFormat="1"/>
    <row r="546" s="1517" customFormat="1"/>
    <row r="547" s="1517" customFormat="1"/>
    <row r="548" s="1517" customFormat="1"/>
    <row r="549" s="1517" customFormat="1"/>
    <row r="550" s="1517" customFormat="1"/>
    <row r="551" s="1517" customFormat="1"/>
    <row r="552" s="1517" customFormat="1"/>
    <row r="553" s="1517" customFormat="1"/>
    <row r="554" s="1517" customFormat="1"/>
    <row r="555" s="1517" customFormat="1"/>
    <row r="556" s="1517" customFormat="1"/>
    <row r="557" s="1517" customFormat="1"/>
    <row r="558" s="1517" customFormat="1"/>
    <row r="559" s="1517" customFormat="1"/>
    <row r="560" s="1517" customFormat="1"/>
    <row r="561" s="1517" customFormat="1"/>
    <row r="562" s="1517" customFormat="1"/>
    <row r="563" s="1517" customFormat="1"/>
    <row r="564" s="1517" customFormat="1"/>
    <row r="565" s="1517" customFormat="1"/>
    <row r="566" s="1517" customFormat="1"/>
    <row r="567" s="1517" customFormat="1"/>
    <row r="568" s="1517" customFormat="1"/>
    <row r="569" s="1517" customFormat="1"/>
    <row r="570" s="1517" customFormat="1"/>
    <row r="571" s="1517" customFormat="1"/>
    <row r="572" s="1517" customFormat="1"/>
    <row r="573" s="1517" customFormat="1"/>
    <row r="574" s="1517" customFormat="1"/>
    <row r="575" s="1517" customFormat="1"/>
    <row r="576" s="1517" customFormat="1"/>
    <row r="577" s="1517" customFormat="1"/>
    <row r="578" s="1517" customFormat="1"/>
    <row r="579" s="1517" customFormat="1"/>
    <row r="580" s="1517" customFormat="1"/>
    <row r="581" s="1517" customFormat="1"/>
    <row r="582" s="1517" customFormat="1"/>
    <row r="583" s="1517" customFormat="1"/>
    <row r="584" s="1517" customFormat="1"/>
    <row r="585" s="1517" customFormat="1"/>
    <row r="586" s="1517" customFormat="1"/>
    <row r="587" s="1517" customFormat="1"/>
    <row r="588" s="1517" customFormat="1"/>
    <row r="589" s="1517" customFormat="1"/>
    <row r="590" s="1517" customFormat="1"/>
    <row r="591" s="1517" customFormat="1"/>
    <row r="592" s="1517" customFormat="1"/>
    <row r="593" s="1517" customFormat="1"/>
    <row r="594" s="1517" customFormat="1"/>
    <row r="595" s="1517" customFormat="1"/>
    <row r="596" s="1517" customFormat="1"/>
    <row r="597" s="1517" customFormat="1"/>
    <row r="598" s="1517" customFormat="1"/>
    <row r="599" s="1517" customFormat="1"/>
    <row r="600" s="1517" customFormat="1"/>
    <row r="601" s="1517" customFormat="1"/>
    <row r="602" s="1517" customFormat="1"/>
    <row r="603" s="1517" customFormat="1"/>
    <row r="604" s="1517" customFormat="1"/>
    <row r="605" s="1517" customFormat="1"/>
    <row r="606" s="1517" customFormat="1"/>
    <row r="607" s="1517" customFormat="1"/>
    <row r="608" s="1517" customFormat="1"/>
    <row r="609" s="1517" customFormat="1"/>
    <row r="610" s="1517" customFormat="1"/>
    <row r="611" s="1517" customFormat="1"/>
    <row r="612" s="1517" customFormat="1"/>
    <row r="613" s="1517" customFormat="1"/>
    <row r="614" s="1517" customFormat="1"/>
    <row r="615" s="1517" customFormat="1"/>
    <row r="616" s="1517" customFormat="1"/>
    <row r="617" s="1517" customFormat="1"/>
    <row r="618" s="1517" customFormat="1"/>
    <row r="619" s="1517" customFormat="1"/>
    <row r="620" s="1517" customFormat="1"/>
    <row r="621" s="1517" customFormat="1"/>
    <row r="622" s="1517" customFormat="1"/>
    <row r="623" s="1517" customFormat="1"/>
    <row r="624" s="1517" customFormat="1"/>
    <row r="625" s="1517" customFormat="1"/>
    <row r="626" s="1517" customFormat="1"/>
    <row r="627" s="1517" customFormat="1"/>
    <row r="628" s="1517" customFormat="1"/>
    <row r="629" s="1517" customFormat="1"/>
    <row r="630" s="1517" customFormat="1"/>
    <row r="631" s="1517" customFormat="1"/>
    <row r="632" s="1517" customFormat="1"/>
    <row r="633" s="1517" customFormat="1"/>
    <row r="634" s="1517" customFormat="1"/>
    <row r="635" s="1517" customFormat="1"/>
    <row r="636" s="1517" customFormat="1"/>
    <row r="637" s="1517" customFormat="1"/>
    <row r="638" s="1517" customFormat="1"/>
    <row r="639" s="1517" customFormat="1"/>
    <row r="640" s="1517" customFormat="1"/>
    <row r="641" s="1517" customFormat="1"/>
    <row r="642" s="1517" customFormat="1"/>
    <row r="643" s="1517" customFormat="1"/>
    <row r="644" s="1517" customFormat="1"/>
    <row r="645" s="1517" customFormat="1"/>
    <row r="646" s="1517" customFormat="1"/>
    <row r="647" s="1517" customFormat="1"/>
    <row r="648" s="1517" customFormat="1"/>
    <row r="649" s="1517" customFormat="1"/>
    <row r="650" s="1517" customFormat="1"/>
    <row r="651" s="1517" customFormat="1"/>
    <row r="652" s="1517" customFormat="1"/>
    <row r="653" s="1517" customFormat="1"/>
    <row r="654" s="1517" customFormat="1"/>
    <row r="655" s="1517" customFormat="1"/>
    <row r="656" s="1517" customFormat="1"/>
    <row r="657" s="1517" customFormat="1"/>
    <row r="658" s="1517" customFormat="1"/>
    <row r="659" s="1517" customFormat="1"/>
    <row r="660" s="1517" customFormat="1"/>
    <row r="661" s="1517" customFormat="1"/>
    <row r="662" s="1517" customFormat="1"/>
    <row r="663" s="1517" customFormat="1"/>
    <row r="664" s="1517" customFormat="1"/>
    <row r="665" s="1517" customFormat="1"/>
    <row r="666" s="1517" customFormat="1"/>
    <row r="667" s="1517" customFormat="1"/>
    <row r="668" s="1517" customFormat="1"/>
    <row r="669" s="1517" customFormat="1"/>
    <row r="670" s="1517" customFormat="1"/>
    <row r="671" s="1517" customFormat="1"/>
    <row r="672" s="1517" customFormat="1"/>
    <row r="673" s="1517" customFormat="1"/>
    <row r="674" s="1517" customFormat="1"/>
    <row r="675" s="1517" customFormat="1"/>
    <row r="676" s="1517" customFormat="1"/>
    <row r="677" s="1517" customFormat="1"/>
    <row r="678" s="1517" customFormat="1"/>
    <row r="679" s="1517" customFormat="1"/>
    <row r="680" s="1517" customFormat="1"/>
    <row r="681" s="1517" customFormat="1"/>
    <row r="682" s="1517" customFormat="1"/>
    <row r="683" s="1517" customFormat="1"/>
    <row r="684" s="1517" customFormat="1"/>
    <row r="685" s="1517" customFormat="1"/>
    <row r="686" s="1517" customFormat="1"/>
    <row r="687" s="1517" customFormat="1"/>
    <row r="688" s="1517" customFormat="1"/>
    <row r="689" s="1517" customFormat="1"/>
    <row r="690" s="1517" customFormat="1"/>
    <row r="691" s="1517" customFormat="1"/>
    <row r="692" s="1517" customFormat="1"/>
    <row r="693" s="1517" customFormat="1"/>
    <row r="694" s="1517" customFormat="1"/>
    <row r="695" s="1517" customFormat="1"/>
    <row r="696" s="1517" customFormat="1"/>
    <row r="697" s="1517" customFormat="1"/>
    <row r="698" s="1517" customFormat="1"/>
    <row r="699" s="1517" customFormat="1"/>
    <row r="700" s="1517" customFormat="1"/>
    <row r="701" s="1517" customFormat="1"/>
    <row r="702" s="1517" customFormat="1"/>
    <row r="703" s="1517" customFormat="1"/>
    <row r="704" s="1517" customFormat="1"/>
    <row r="705" s="1517" customFormat="1"/>
    <row r="706" s="1517" customFormat="1"/>
    <row r="707" s="1517" customFormat="1"/>
    <row r="708" s="1517" customFormat="1"/>
    <row r="709" s="1517" customFormat="1"/>
    <row r="710" s="1517" customFormat="1"/>
    <row r="711" s="1517" customFormat="1"/>
    <row r="712" s="1517" customFormat="1"/>
    <row r="713" s="1517" customFormat="1"/>
    <row r="714" s="1517" customFormat="1"/>
    <row r="715" s="1517" customFormat="1"/>
    <row r="716" s="1517" customFormat="1"/>
    <row r="717" s="1517" customFormat="1"/>
    <row r="718" s="1517" customFormat="1"/>
    <row r="719" s="1517" customFormat="1"/>
    <row r="720" s="1517" customFormat="1"/>
    <row r="721" s="1517" customFormat="1"/>
    <row r="722" s="1517" customFormat="1"/>
    <row r="723" s="1517" customFormat="1"/>
    <row r="724" s="1517" customFormat="1"/>
    <row r="725" s="1517" customFormat="1"/>
    <row r="726" s="1517" customFormat="1"/>
    <row r="727" s="1517" customFormat="1"/>
    <row r="728" s="1517" customFormat="1"/>
    <row r="729" s="1517" customFormat="1"/>
    <row r="730" s="1517" customFormat="1"/>
    <row r="731" s="1517" customFormat="1"/>
    <row r="732" s="1517" customFormat="1"/>
    <row r="733" s="1517" customFormat="1"/>
    <row r="734" s="1517" customFormat="1"/>
    <row r="735" s="1517" customFormat="1"/>
    <row r="736" s="1517" customFormat="1"/>
    <row r="737" s="1517" customFormat="1"/>
    <row r="738" s="1517" customFormat="1"/>
    <row r="739" s="1517" customFormat="1"/>
    <row r="740" s="1517" customFormat="1"/>
    <row r="741" s="1517" customFormat="1"/>
    <row r="742" s="1517" customFormat="1"/>
    <row r="743" s="1517" customFormat="1"/>
    <row r="744" s="1517" customFormat="1"/>
    <row r="745" s="1517" customFormat="1"/>
    <row r="746" s="1517" customFormat="1"/>
    <row r="747" s="1517" customFormat="1"/>
    <row r="748" s="1517" customFormat="1"/>
    <row r="749" s="1517" customFormat="1"/>
    <row r="750" s="1517" customFormat="1"/>
    <row r="751" s="1517" customFormat="1"/>
    <row r="752" s="1517" customFormat="1"/>
    <row r="753" s="1517" customFormat="1"/>
    <row r="754" s="1517" customFormat="1"/>
    <row r="755" s="1517" customFormat="1"/>
    <row r="756" s="1517" customFormat="1"/>
    <row r="757" s="1517" customFormat="1"/>
    <row r="758" s="1517" customFormat="1"/>
    <row r="759" s="1517" customFormat="1"/>
    <row r="760" s="1517" customFormat="1"/>
    <row r="761" s="1517" customFormat="1"/>
    <row r="762" s="1517" customFormat="1"/>
    <row r="763" s="1517" customFormat="1"/>
    <row r="764" s="1517" customFormat="1"/>
    <row r="765" s="1517" customFormat="1"/>
    <row r="766" s="1517" customFormat="1"/>
    <row r="767" s="1517" customFormat="1"/>
    <row r="768" s="1517" customFormat="1"/>
    <row r="769" s="1517" customFormat="1"/>
    <row r="770" s="1517" customFormat="1"/>
    <row r="771" s="1517" customFormat="1"/>
    <row r="772" s="1517" customFormat="1"/>
    <row r="773" s="1517" customFormat="1"/>
    <row r="774" s="1517" customFormat="1"/>
    <row r="775" s="1517" customFormat="1"/>
    <row r="776" s="1517" customFormat="1"/>
    <row r="777" s="1517" customFormat="1"/>
    <row r="778" s="1517" customFormat="1"/>
    <row r="779" s="1517" customFormat="1"/>
    <row r="780" s="1517" customFormat="1"/>
    <row r="781" s="1517" customFormat="1"/>
    <row r="782" s="1517" customFormat="1"/>
    <row r="783" s="1517" customFormat="1"/>
    <row r="784" s="1517" customFormat="1"/>
    <row r="785" s="1517" customFormat="1"/>
    <row r="786" s="1517" customFormat="1"/>
    <row r="787" s="1517" customFormat="1"/>
    <row r="788" s="1517" customFormat="1"/>
    <row r="789" s="1517" customFormat="1"/>
    <row r="790" s="1517" customFormat="1"/>
    <row r="791" s="1517" customFormat="1"/>
    <row r="792" s="1517" customFormat="1"/>
    <row r="793" s="1517" customFormat="1"/>
    <row r="794" s="1517" customFormat="1"/>
    <row r="795" s="1517" customFormat="1"/>
    <row r="796" s="1517" customFormat="1"/>
    <row r="797" s="1517" customFormat="1"/>
    <row r="798" s="1517" customFormat="1"/>
    <row r="799" s="1517" customFormat="1"/>
    <row r="800" s="1517" customFormat="1"/>
    <row r="801" s="1517" customFormat="1"/>
    <row r="802" s="1517" customFormat="1"/>
    <row r="803" s="1517" customFormat="1"/>
    <row r="804" s="1517" customFormat="1"/>
    <row r="805" s="1517" customFormat="1"/>
    <row r="806" s="1517" customFormat="1"/>
    <row r="807" s="1517" customFormat="1"/>
    <row r="808" s="1517" customFormat="1"/>
    <row r="809" s="1517" customFormat="1"/>
    <row r="810" s="1517" customFormat="1"/>
    <row r="811" s="1517" customFormat="1"/>
    <row r="812" s="1517" customFormat="1"/>
    <row r="813" s="1517" customFormat="1"/>
    <row r="814" s="1517" customFormat="1"/>
    <row r="815" s="1517" customFormat="1"/>
    <row r="816" s="1517" customFormat="1"/>
    <row r="817" s="1517" customFormat="1"/>
    <row r="818" s="1517" customFormat="1"/>
    <row r="819" s="1517" customFormat="1"/>
    <row r="820" s="1517" customFormat="1"/>
    <row r="821" s="1517" customFormat="1"/>
    <row r="822" s="1517" customFormat="1"/>
    <row r="823" s="1517" customFormat="1"/>
    <row r="824" s="1517" customFormat="1"/>
    <row r="825" s="1517" customFormat="1"/>
    <row r="826" s="1517" customFormat="1"/>
    <row r="827" s="1517" customFormat="1"/>
    <row r="828" s="1517" customFormat="1"/>
    <row r="829" s="1517" customFormat="1"/>
    <row r="830" s="1517" customFormat="1"/>
    <row r="831" s="1517" customFormat="1"/>
    <row r="832" s="1517" customFormat="1"/>
    <row r="833" s="1517" customFormat="1"/>
    <row r="834" s="1517" customFormat="1"/>
    <row r="835" s="1517" customFormat="1"/>
    <row r="836" s="1517" customFormat="1"/>
    <row r="837" s="1517" customFormat="1"/>
    <row r="838" s="1517" customFormat="1"/>
    <row r="839" s="1517" customFormat="1"/>
    <row r="840" s="1517" customFormat="1"/>
    <row r="841" s="1517" customFormat="1"/>
    <row r="842" s="1517" customFormat="1"/>
    <row r="843" s="1517" customFormat="1"/>
    <row r="844" s="1517" customFormat="1"/>
    <row r="845" s="1517" customFormat="1"/>
    <row r="846" s="1517" customFormat="1"/>
    <row r="847" s="1517" customFormat="1"/>
    <row r="848" s="1517" customFormat="1"/>
    <row r="849" s="1517" customFormat="1"/>
    <row r="850" s="1517" customFormat="1"/>
    <row r="851" s="1517" customFormat="1"/>
    <row r="852" s="1517" customFormat="1"/>
    <row r="853" s="1517" customFormat="1"/>
    <row r="854" s="1517" customFormat="1"/>
    <row r="855" s="1517" customFormat="1"/>
    <row r="856" s="1517" customFormat="1"/>
    <row r="857" s="1517" customFormat="1"/>
    <row r="858" s="1517" customFormat="1"/>
    <row r="859" s="1517" customFormat="1"/>
    <row r="860" s="1517" customFormat="1"/>
    <row r="861" s="1517" customFormat="1"/>
    <row r="862" s="1517" customFormat="1"/>
    <row r="863" s="1517" customFormat="1"/>
    <row r="864" s="1517" customFormat="1"/>
    <row r="865" s="1517" customFormat="1"/>
    <row r="866" s="1517" customFormat="1"/>
    <row r="867" s="1517" customFormat="1"/>
    <row r="868" s="1517" customFormat="1"/>
    <row r="869" s="1517" customFormat="1"/>
    <row r="870" s="1517" customFormat="1"/>
    <row r="871" s="1517" customFormat="1"/>
    <row r="872" s="1517" customFormat="1"/>
    <row r="873" s="1517" customFormat="1"/>
    <row r="874" s="1517" customFormat="1"/>
    <row r="875" s="1517" customFormat="1"/>
    <row r="876" s="1517" customFormat="1"/>
    <row r="877" s="1517" customFormat="1"/>
    <row r="878" s="1517" customFormat="1"/>
    <row r="879" s="1517" customFormat="1"/>
    <row r="880" s="1517" customFormat="1"/>
    <row r="881" s="1517" customFormat="1"/>
    <row r="882" s="1517" customFormat="1"/>
    <row r="883" s="1517" customFormat="1"/>
    <row r="884" s="1517" customFormat="1"/>
    <row r="885" s="1517" customFormat="1"/>
    <row r="886" s="1517" customFormat="1"/>
    <row r="887" s="1517" customFormat="1"/>
    <row r="888" s="1517" customFormat="1"/>
    <row r="889" s="1517" customFormat="1"/>
    <row r="890" s="1517" customFormat="1"/>
    <row r="891" s="1517" customFormat="1"/>
    <row r="892" s="1517" customFormat="1"/>
    <row r="893" s="1517" customFormat="1"/>
    <row r="894" s="1517" customFormat="1"/>
    <row r="895" s="1517" customFormat="1"/>
    <row r="896" s="1517" customFormat="1"/>
    <row r="897" s="1517" customFormat="1"/>
    <row r="898" s="1517" customFormat="1"/>
    <row r="899" s="1517" customFormat="1"/>
    <row r="900" s="1517" customFormat="1"/>
    <row r="901" s="1517" customFormat="1"/>
    <row r="902" s="1517" customFormat="1"/>
    <row r="903" s="1517" customFormat="1"/>
    <row r="904" s="1517" customFormat="1"/>
    <row r="905" s="1517" customFormat="1"/>
    <row r="906" s="1517" customFormat="1"/>
    <row r="907" s="1517" customFormat="1"/>
    <row r="908" s="1517" customFormat="1"/>
    <row r="909" s="1517" customFormat="1"/>
    <row r="910" s="1517" customFormat="1"/>
    <row r="911" s="1517" customFormat="1"/>
    <row r="912" s="1517" customFormat="1"/>
    <row r="913" s="1517" customFormat="1"/>
    <row r="914" s="1517" customFormat="1"/>
    <row r="915" s="1517" customFormat="1"/>
    <row r="916" s="1517" customFormat="1"/>
    <row r="917" s="1517" customFormat="1"/>
    <row r="918" s="1517" customFormat="1"/>
    <row r="919" s="1517" customFormat="1"/>
    <row r="920" s="1517" customFormat="1"/>
    <row r="921" s="1517" customFormat="1"/>
    <row r="922" s="1517" customFormat="1"/>
    <row r="923" s="1517" customFormat="1"/>
    <row r="924" s="1517" customFormat="1"/>
    <row r="925" s="1517" customFormat="1"/>
    <row r="926" s="1517" customFormat="1"/>
    <row r="927" s="1517" customFormat="1"/>
    <row r="928" s="1517" customFormat="1"/>
    <row r="929" s="1517" customFormat="1"/>
    <row r="930" s="1517" customFormat="1"/>
    <row r="931" s="1517" customFormat="1"/>
    <row r="932" s="1517" customFormat="1"/>
    <row r="933" s="1517" customFormat="1"/>
    <row r="934" s="1517" customFormat="1"/>
    <row r="935" s="1517" customFormat="1"/>
    <row r="936" s="1517" customFormat="1"/>
    <row r="937" s="1517" customFormat="1"/>
    <row r="938" s="1517" customFormat="1"/>
    <row r="939" s="1517" customFormat="1"/>
    <row r="940" s="1517" customFormat="1"/>
    <row r="941" s="1517" customFormat="1"/>
    <row r="942" s="1517" customFormat="1"/>
    <row r="943" s="1517" customFormat="1"/>
    <row r="944" s="1517" customFormat="1"/>
    <row r="945" s="1517" customFormat="1"/>
    <row r="946" s="1517" customFormat="1"/>
    <row r="947" s="1517" customFormat="1"/>
    <row r="948" s="1517" customFormat="1"/>
    <row r="949" s="1517" customFormat="1"/>
    <row r="950" s="1517" customFormat="1"/>
    <row r="951" s="1517" customFormat="1"/>
    <row r="952" s="1517" customFormat="1"/>
    <row r="953" s="1517" customFormat="1"/>
    <row r="954" s="1517" customFormat="1"/>
    <row r="955" s="1517" customFormat="1"/>
    <row r="956" s="1517" customFormat="1"/>
    <row r="957" s="1517" customFormat="1"/>
    <row r="958" s="1517" customFormat="1"/>
    <row r="959" s="1517" customFormat="1"/>
    <row r="960" s="1517" customFormat="1"/>
    <row r="961" s="1517" customFormat="1"/>
    <row r="962" s="1517" customFormat="1"/>
    <row r="963" s="1517" customFormat="1"/>
    <row r="964" s="1517" customFormat="1"/>
    <row r="965" s="1517" customFormat="1"/>
    <row r="966" s="1517" customFormat="1"/>
    <row r="967" s="1517" customFormat="1"/>
    <row r="968" s="1517" customFormat="1"/>
    <row r="969" s="1517" customFormat="1"/>
    <row r="970" s="1517" customFormat="1"/>
    <row r="971" s="1517" customFormat="1"/>
    <row r="972" s="1517" customFormat="1"/>
    <row r="973" s="1517" customFormat="1"/>
    <row r="974" s="1517" customFormat="1"/>
    <row r="975" s="1517" customFormat="1"/>
    <row r="976" s="1517" customFormat="1"/>
    <row r="977" s="1517" customFormat="1"/>
    <row r="978" s="1517" customFormat="1"/>
    <row r="979" s="1517" customFormat="1"/>
    <row r="980" s="1517" customFormat="1"/>
    <row r="981" s="1517" customFormat="1"/>
    <row r="982" s="1517" customFormat="1"/>
    <row r="983" s="1517" customFormat="1"/>
    <row r="984" s="1517" customFormat="1"/>
    <row r="985" s="1517" customFormat="1"/>
    <row r="986" s="1517" customFormat="1"/>
    <row r="987" s="1517" customFormat="1"/>
    <row r="988" s="1517" customFormat="1"/>
    <row r="989" s="1517" customFormat="1"/>
    <row r="990" s="1517" customFormat="1"/>
    <row r="991" s="1517" customFormat="1"/>
    <row r="992" s="1517" customFormat="1"/>
    <row r="993" s="1517" customFormat="1"/>
    <row r="994" s="1517" customFormat="1"/>
    <row r="995" s="1517" customFormat="1"/>
    <row r="996" s="1517" customFormat="1"/>
    <row r="997" s="1517" customFormat="1"/>
    <row r="998" s="1517" customFormat="1"/>
    <row r="999" s="1517" customFormat="1"/>
    <row r="1000" s="1517" customFormat="1"/>
    <row r="1001" s="1517" customFormat="1"/>
    <row r="1002" s="1517" customFormat="1"/>
    <row r="1003" s="1517" customFormat="1"/>
    <row r="1004" s="1517" customFormat="1"/>
    <row r="1005" s="1517" customFormat="1"/>
    <row r="1006" s="1517" customFormat="1"/>
    <row r="1007" s="1517" customFormat="1"/>
    <row r="1008" s="1517" customFormat="1"/>
    <row r="1009" s="1517" customFormat="1"/>
    <row r="1010" s="1517" customFormat="1"/>
    <row r="1011" s="1517" customFormat="1"/>
    <row r="1012" s="1517" customFormat="1"/>
    <row r="1013" s="1517" customFormat="1"/>
    <row r="1014" s="1517" customFormat="1"/>
    <row r="1015" s="1517" customFormat="1"/>
    <row r="1016" s="1517" customFormat="1"/>
    <row r="1017" s="1517" customFormat="1"/>
    <row r="1018" s="1517" customFormat="1"/>
    <row r="1019" s="1517" customFormat="1"/>
    <row r="1020" s="1517" customFormat="1"/>
    <row r="1021" s="1517" customFormat="1"/>
    <row r="1022" s="1517" customFormat="1"/>
    <row r="1023" s="1517" customFormat="1"/>
    <row r="1024" s="1517" customFormat="1"/>
    <row r="1025" s="1517" customFormat="1"/>
    <row r="1026" s="1517" customFormat="1"/>
    <row r="1027" s="1517" customFormat="1"/>
    <row r="1028" s="1517" customFormat="1"/>
    <row r="1029" s="1517" customFormat="1"/>
    <row r="1030" s="1517" customFormat="1"/>
    <row r="1031" s="1517" customFormat="1"/>
    <row r="1032" s="1517" customFormat="1"/>
    <row r="1033" s="1517" customFormat="1"/>
    <row r="1034" s="1517" customFormat="1"/>
    <row r="1035" s="1517" customFormat="1"/>
    <row r="1036" s="1517" customFormat="1"/>
  </sheetData>
  <sheetProtection algorithmName="SHA-512" hashValue="C7N0LuG/zTDMGUuoVhJSwUgJT8qkqrztga4qqG/NNnXjMXOT/alGWOeWMvfmujOLJ2QBti/BeJEZMiCorfbYHg==" saltValue="5yGC7WmoL7hp8zzwxR+9RA==" spinCount="100000" sheet="1" objects="1" scenarios="1"/>
  <mergeCells count="40">
    <mergeCell ref="C3:O3"/>
    <mergeCell ref="B24:B26"/>
    <mergeCell ref="E40:F40"/>
    <mergeCell ref="K27:L27"/>
    <mergeCell ref="K28:L28"/>
    <mergeCell ref="K29:L29"/>
    <mergeCell ref="K30:L30"/>
    <mergeCell ref="K31:L31"/>
    <mergeCell ref="K32:L32"/>
    <mergeCell ref="K33:L33"/>
    <mergeCell ref="K34:L34"/>
    <mergeCell ref="K35:L35"/>
    <mergeCell ref="B36:J36"/>
    <mergeCell ref="K36:L36"/>
    <mergeCell ref="C26:C27"/>
    <mergeCell ref="D26:D27"/>
    <mergeCell ref="G26:G27"/>
    <mergeCell ref="O7:O8"/>
    <mergeCell ref="C24:D24"/>
    <mergeCell ref="G24:H24"/>
    <mergeCell ref="I24:J24"/>
    <mergeCell ref="K24:L25"/>
    <mergeCell ref="I7:J7"/>
    <mergeCell ref="H26:H27"/>
    <mergeCell ref="C2:O2"/>
    <mergeCell ref="B7:B10"/>
    <mergeCell ref="I9:I10"/>
    <mergeCell ref="J9:J10"/>
    <mergeCell ref="K9:K10"/>
    <mergeCell ref="L9:L10"/>
    <mergeCell ref="L7:L8"/>
    <mergeCell ref="K7:K8"/>
    <mergeCell ref="C9:C10"/>
    <mergeCell ref="D9:D10"/>
    <mergeCell ref="E9:E10"/>
    <mergeCell ref="F9:F10"/>
    <mergeCell ref="C7:D7"/>
    <mergeCell ref="E7:F7"/>
    <mergeCell ref="G7:H7"/>
    <mergeCell ref="M7:N7"/>
  </mergeCells>
  <hyperlinks>
    <hyperlink ref="B40" location="Index!A1" display="Return to Index"/>
  </hyperlinks>
  <pageMargins left="0.23622047244094491" right="0.23622047244094491" top="0.74803149606299213" bottom="0.74803149606299213" header="0.31496062992125984" footer="0.31496062992125984"/>
  <pageSetup paperSize="9" scale="73" orientation="landscape" horizontalDpi="4294967293" verticalDpi="0"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DK1153"/>
  <sheetViews>
    <sheetView workbookViewId="0">
      <selection activeCell="D15" sqref="D15"/>
    </sheetView>
  </sheetViews>
  <sheetFormatPr defaultColWidth="9.28515625" defaultRowHeight="14.25"/>
  <cols>
    <col min="1" max="1" width="5.7109375" style="1517" customWidth="1"/>
    <col min="2" max="2" width="52" style="397" bestFit="1" customWidth="1"/>
    <col min="3" max="3" width="18.28515625" style="397" customWidth="1"/>
    <col min="4" max="4" width="20.28515625" style="397" customWidth="1"/>
    <col min="5" max="5" width="15.7109375" style="397" customWidth="1"/>
    <col min="6" max="6" width="22.28515625" style="397" customWidth="1"/>
    <col min="7" max="7" width="11" style="1517" customWidth="1"/>
    <col min="8" max="8" width="10.28515625" style="1517" customWidth="1"/>
    <col min="9" max="9" width="19.28515625" style="1517" customWidth="1"/>
    <col min="10" max="10" width="12.5703125" style="1517" customWidth="1"/>
    <col min="11" max="11" width="17.7109375" style="1517" customWidth="1"/>
    <col min="12" max="12" width="0.7109375" style="1517" customWidth="1"/>
    <col min="13" max="13" width="15.42578125" style="1517" customWidth="1"/>
    <col min="14" max="14" width="12" style="1517" customWidth="1"/>
    <col min="15" max="115" width="9.28515625" style="1517"/>
    <col min="116" max="16384" width="9.28515625" style="397"/>
  </cols>
  <sheetData>
    <row r="1" spans="1:20" s="1517" customFormat="1"/>
    <row r="2" spans="1:20" s="1517" customFormat="1" ht="10.15" customHeight="1"/>
    <row r="3" spans="1:20" ht="19.5" customHeight="1">
      <c r="B3" s="1517"/>
      <c r="C3" s="2043" t="s">
        <v>574</v>
      </c>
      <c r="D3" s="2044"/>
      <c r="E3" s="2044"/>
      <c r="F3" s="2045"/>
    </row>
    <row r="4" spans="1:20" ht="15">
      <c r="B4" s="1521"/>
      <c r="C4" s="917"/>
      <c r="D4" s="918"/>
      <c r="E4" s="918"/>
      <c r="F4" s="919"/>
    </row>
    <row r="5" spans="1:20" s="1517" customFormat="1" ht="22.15" customHeight="1">
      <c r="B5" s="1521" t="s">
        <v>514</v>
      </c>
    </row>
    <row r="6" spans="1:20" s="1517" customFormat="1" ht="15" thickBot="1">
      <c r="G6" s="2046"/>
      <c r="H6" s="2046"/>
      <c r="I6" s="2046"/>
    </row>
    <row r="7" spans="1:20" ht="18.75" customHeight="1">
      <c r="B7" s="2047"/>
      <c r="C7" s="954" t="s">
        <v>685</v>
      </c>
      <c r="D7" s="955" t="s">
        <v>399</v>
      </c>
      <c r="E7" s="2049" t="s">
        <v>515</v>
      </c>
      <c r="F7" s="955" t="s">
        <v>516</v>
      </c>
      <c r="G7" s="1567"/>
      <c r="H7" s="1567"/>
      <c r="I7" s="1567"/>
    </row>
    <row r="8" spans="1:20" ht="18.75" customHeight="1" thickBot="1">
      <c r="B8" s="2048"/>
      <c r="C8" s="956" t="s">
        <v>664</v>
      </c>
      <c r="D8" s="957" t="s">
        <v>664</v>
      </c>
      <c r="E8" s="2050"/>
      <c r="F8" s="957" t="s">
        <v>664</v>
      </c>
      <c r="G8" s="1567"/>
      <c r="H8" s="1567"/>
      <c r="I8" s="1567"/>
    </row>
    <row r="9" spans="1:20" ht="15">
      <c r="A9" s="1519"/>
      <c r="B9" s="399" t="s">
        <v>517</v>
      </c>
      <c r="C9" s="1549"/>
      <c r="D9" s="1550"/>
      <c r="E9" s="1562">
        <v>0.15</v>
      </c>
      <c r="F9" s="1554">
        <f>D9*E9</f>
        <v>0</v>
      </c>
      <c r="G9" s="1434"/>
      <c r="H9" s="2046"/>
      <c r="I9" s="2046"/>
      <c r="T9" s="1434"/>
    </row>
    <row r="10" spans="1:20" ht="19.5" customHeight="1">
      <c r="B10" s="408" t="s">
        <v>518</v>
      </c>
      <c r="C10" s="1551"/>
      <c r="D10" s="1552"/>
      <c r="E10" s="1563">
        <v>0.15</v>
      </c>
      <c r="F10" s="1555">
        <f t="shared" ref="F10:F13" si="0">D10*E10</f>
        <v>0</v>
      </c>
      <c r="G10" s="1434"/>
      <c r="H10" s="2046"/>
      <c r="I10" s="2046"/>
    </row>
    <row r="11" spans="1:20" ht="19.5" customHeight="1">
      <c r="B11" s="408" t="s">
        <v>519</v>
      </c>
      <c r="C11" s="1551"/>
      <c r="D11" s="1552"/>
      <c r="E11" s="1564">
        <v>0.15</v>
      </c>
      <c r="F11" s="1555">
        <f t="shared" si="0"/>
        <v>0</v>
      </c>
      <c r="G11" s="1434"/>
      <c r="H11" s="1568"/>
      <c r="I11" s="1568"/>
    </row>
    <row r="12" spans="1:20" ht="18.75" customHeight="1">
      <c r="A12" s="1519"/>
      <c r="B12" s="408" t="s">
        <v>520</v>
      </c>
      <c r="C12" s="1553"/>
      <c r="D12" s="1553"/>
      <c r="E12" s="1565">
        <v>1.6E-2</v>
      </c>
      <c r="F12" s="1556">
        <f t="shared" si="0"/>
        <v>0</v>
      </c>
      <c r="G12" s="1434"/>
      <c r="H12" s="1434"/>
      <c r="I12" s="1434"/>
    </row>
    <row r="13" spans="1:20" ht="24" customHeight="1">
      <c r="A13" s="1566"/>
      <c r="B13" s="958" t="s">
        <v>521</v>
      </c>
      <c r="C13" s="959"/>
      <c r="D13" s="960"/>
      <c r="E13" s="961">
        <v>0.08</v>
      </c>
      <c r="F13" s="962">
        <f t="shared" si="0"/>
        <v>0</v>
      </c>
      <c r="G13" s="1434"/>
      <c r="H13" s="1434"/>
      <c r="I13" s="1434"/>
    </row>
    <row r="14" spans="1:20" ht="23.65" customHeight="1" thickBot="1">
      <c r="B14" s="1557" t="s">
        <v>476</v>
      </c>
      <c r="C14" s="1558"/>
      <c r="D14" s="1559"/>
      <c r="E14" s="1560"/>
      <c r="F14" s="1561"/>
      <c r="G14" s="1434"/>
      <c r="H14" s="1434"/>
      <c r="I14" s="1434"/>
    </row>
    <row r="15" spans="1:20" s="1517" customFormat="1">
      <c r="F15" s="1569"/>
      <c r="G15" s="1434"/>
      <c r="H15" s="1434"/>
      <c r="I15" s="1434"/>
    </row>
    <row r="16" spans="1:20" s="1517" customFormat="1">
      <c r="G16" s="1434"/>
      <c r="H16" s="1434"/>
      <c r="I16" s="1434"/>
    </row>
    <row r="17" spans="2:17" ht="15.75">
      <c r="B17" s="1517"/>
      <c r="C17" s="1517"/>
      <c r="D17" s="1517"/>
      <c r="E17" s="1517"/>
      <c r="F17" s="852" t="s">
        <v>245</v>
      </c>
      <c r="G17" s="1434"/>
      <c r="H17" s="1434"/>
      <c r="I17" s="1434"/>
    </row>
    <row r="18" spans="2:17" s="1517" customFormat="1">
      <c r="G18" s="1434"/>
      <c r="H18" s="1434"/>
      <c r="I18" s="1434"/>
    </row>
    <row r="19" spans="2:17" s="1517" customFormat="1">
      <c r="G19" s="1434"/>
      <c r="H19" s="1434"/>
      <c r="I19" s="1434"/>
    </row>
    <row r="20" spans="2:17" s="1517" customFormat="1">
      <c r="G20" s="1434"/>
      <c r="H20" s="1434"/>
      <c r="I20" s="1434"/>
    </row>
    <row r="21" spans="2:17" s="1517" customFormat="1">
      <c r="G21" s="1434"/>
      <c r="H21" s="1434"/>
      <c r="I21" s="1434"/>
    </row>
    <row r="22" spans="2:17" s="1517" customFormat="1">
      <c r="G22" s="1434"/>
      <c r="H22" s="1434"/>
      <c r="I22" s="1434"/>
    </row>
    <row r="23" spans="2:17" s="1517" customFormat="1"/>
    <row r="24" spans="2:17" s="1517" customFormat="1"/>
    <row r="25" spans="2:17" s="1517" customFormat="1"/>
    <row r="26" spans="2:17" s="1517" customFormat="1"/>
    <row r="27" spans="2:17" s="1517" customFormat="1"/>
    <row r="28" spans="2:17" s="1517" customFormat="1">
      <c r="Q28" s="1434"/>
    </row>
    <row r="29" spans="2:17" s="1517" customFormat="1"/>
    <row r="30" spans="2:17" s="1517" customFormat="1"/>
    <row r="31" spans="2:17" s="1517" customFormat="1"/>
    <row r="32" spans="2:17" s="1517" customFormat="1"/>
    <row r="33" s="1517" customFormat="1"/>
    <row r="34" s="1517" customFormat="1"/>
    <row r="35" s="1517" customFormat="1"/>
    <row r="36" s="1517" customFormat="1"/>
    <row r="37" s="1517" customFormat="1"/>
    <row r="38" s="1517" customFormat="1"/>
    <row r="39" s="1517" customFormat="1"/>
    <row r="40" s="1517" customFormat="1"/>
    <row r="41" s="1517" customFormat="1"/>
    <row r="42" s="1517" customFormat="1"/>
    <row r="43" s="1517" customFormat="1"/>
    <row r="44" s="1517" customFormat="1"/>
    <row r="45" s="1517" customFormat="1"/>
    <row r="46" s="1517" customFormat="1"/>
    <row r="47" s="1517" customFormat="1"/>
    <row r="48" s="1517" customFormat="1"/>
    <row r="49" s="1517" customFormat="1"/>
    <row r="50" s="1517" customFormat="1"/>
    <row r="51" s="1517" customFormat="1"/>
    <row r="52" s="1517" customFormat="1"/>
    <row r="53" s="1517" customFormat="1"/>
    <row r="54" s="1517" customFormat="1"/>
    <row r="55" s="1517" customFormat="1"/>
    <row r="56" s="1517" customFormat="1"/>
    <row r="57" s="1517" customFormat="1"/>
    <row r="58" s="1517" customFormat="1"/>
    <row r="59" s="1517" customFormat="1"/>
    <row r="60" s="1517" customFormat="1"/>
    <row r="61" s="1517" customFormat="1"/>
    <row r="62" s="1517" customFormat="1"/>
    <row r="63" s="1517" customFormat="1"/>
    <row r="64" s="1517" customFormat="1"/>
    <row r="65" s="1517" customFormat="1"/>
    <row r="66" s="1517" customFormat="1"/>
    <row r="67" s="1517" customFormat="1"/>
    <row r="68" s="1517" customFormat="1"/>
    <row r="69" s="1517" customFormat="1"/>
    <row r="70" s="1517" customFormat="1"/>
    <row r="71" s="1517" customFormat="1"/>
    <row r="72" s="1517" customFormat="1"/>
    <row r="73" s="1517" customFormat="1"/>
    <row r="74" s="1517" customFormat="1"/>
    <row r="75" s="1517" customFormat="1"/>
    <row r="76" s="1517" customFormat="1"/>
    <row r="77" s="1517" customFormat="1"/>
    <row r="78" s="1517" customFormat="1"/>
    <row r="79" s="1517" customFormat="1"/>
    <row r="80" s="1517" customFormat="1"/>
    <row r="81" s="1517" customFormat="1"/>
    <row r="82" s="1517" customFormat="1"/>
    <row r="83" s="1517" customFormat="1"/>
    <row r="84" s="1517" customFormat="1"/>
    <row r="85" s="1517" customFormat="1"/>
    <row r="86" s="1517" customFormat="1"/>
    <row r="87" s="1517" customFormat="1"/>
    <row r="88" s="1517" customFormat="1"/>
    <row r="89" s="1517" customFormat="1"/>
    <row r="90" s="1517" customFormat="1"/>
    <row r="91" s="1517" customFormat="1"/>
    <row r="92" s="1517" customFormat="1"/>
    <row r="93" s="1517" customFormat="1"/>
    <row r="94" s="1517" customFormat="1"/>
    <row r="95" s="1517" customFormat="1"/>
    <row r="96" s="1517" customFormat="1"/>
    <row r="97" s="1517" customFormat="1"/>
    <row r="98" s="1517" customFormat="1"/>
    <row r="99" s="1517" customFormat="1"/>
    <row r="100" s="1517" customFormat="1"/>
    <row r="101" s="1517" customFormat="1"/>
    <row r="102" s="1517" customFormat="1"/>
    <row r="103" s="1517" customFormat="1"/>
    <row r="104" s="1517" customFormat="1"/>
    <row r="105" s="1517" customFormat="1"/>
    <row r="106" s="1517" customFormat="1"/>
    <row r="107" s="1517" customFormat="1"/>
    <row r="108" s="1517" customFormat="1"/>
    <row r="109" s="1517" customFormat="1"/>
    <row r="110" s="1517" customFormat="1"/>
    <row r="111" s="1517" customFormat="1"/>
    <row r="112" s="1517" customFormat="1"/>
    <row r="113" s="1517" customFormat="1"/>
    <row r="114" s="1517" customFormat="1"/>
    <row r="115" s="1517" customFormat="1"/>
    <row r="116" s="1517" customFormat="1"/>
    <row r="117" s="1517" customFormat="1"/>
    <row r="118" s="1517" customFormat="1"/>
    <row r="119" s="1517" customFormat="1"/>
    <row r="120" s="1517" customFormat="1"/>
    <row r="121" s="1517" customFormat="1"/>
    <row r="122" s="1517" customFormat="1"/>
    <row r="123" s="1517" customFormat="1"/>
    <row r="124" s="1517" customFormat="1"/>
    <row r="125" s="1517" customFormat="1"/>
    <row r="126" s="1517" customFormat="1"/>
    <row r="127" s="1517" customFormat="1"/>
    <row r="128" s="1517" customFormat="1"/>
    <row r="129" s="1517" customFormat="1"/>
    <row r="130" s="1517" customFormat="1"/>
    <row r="131" s="1517" customFormat="1"/>
    <row r="132" s="1517" customFormat="1"/>
    <row r="133" s="1517" customFormat="1"/>
    <row r="134" s="1517" customFormat="1"/>
    <row r="135" s="1517" customFormat="1"/>
    <row r="136" s="1517" customFormat="1"/>
    <row r="137" s="1517" customFormat="1"/>
    <row r="138" s="1517" customFormat="1"/>
    <row r="139" s="1517" customFormat="1"/>
    <row r="140" s="1517" customFormat="1"/>
    <row r="141" s="1517" customFormat="1"/>
    <row r="142" s="1517" customFormat="1"/>
    <row r="143" s="1517" customFormat="1"/>
    <row r="144" s="1517" customFormat="1"/>
    <row r="145" s="1517" customFormat="1"/>
    <row r="146" s="1517" customFormat="1"/>
    <row r="147" s="1517" customFormat="1"/>
    <row r="148" s="1517" customFormat="1"/>
    <row r="149" s="1517" customFormat="1"/>
    <row r="150" s="1517" customFormat="1"/>
    <row r="151" s="1517" customFormat="1"/>
    <row r="152" s="1517" customFormat="1"/>
    <row r="153" s="1517" customFormat="1"/>
    <row r="154" s="1517" customFormat="1"/>
    <row r="155" s="1517" customFormat="1"/>
    <row r="156" s="1517" customFormat="1"/>
    <row r="157" s="1517" customFormat="1"/>
    <row r="158" s="1517" customFormat="1"/>
    <row r="159" s="1517" customFormat="1"/>
    <row r="160" s="1517" customFormat="1"/>
    <row r="161" s="1517" customFormat="1"/>
    <row r="162" s="1517" customFormat="1"/>
    <row r="163" s="1517" customFormat="1"/>
    <row r="164" s="1517" customFormat="1"/>
    <row r="165" s="1517" customFormat="1"/>
    <row r="166" s="1517" customFormat="1"/>
    <row r="167" s="1517" customFormat="1"/>
    <row r="168" s="1517" customFormat="1"/>
    <row r="169" s="1517" customFormat="1"/>
    <row r="170" s="1517" customFormat="1"/>
    <row r="171" s="1517" customFormat="1"/>
    <row r="172" s="1517" customFormat="1"/>
    <row r="173" s="1517" customFormat="1"/>
    <row r="174" s="1517" customFormat="1"/>
    <row r="175" s="1517" customFormat="1"/>
    <row r="176" s="1517" customFormat="1"/>
    <row r="177" s="1517" customFormat="1"/>
    <row r="178" s="1517" customFormat="1"/>
    <row r="179" s="1517" customFormat="1"/>
    <row r="180" s="1517" customFormat="1"/>
    <row r="181" s="1517" customFormat="1"/>
    <row r="182" s="1517" customFormat="1"/>
    <row r="183" s="1517" customFormat="1"/>
    <row r="184" s="1517" customFormat="1"/>
    <row r="185" s="1517" customFormat="1"/>
    <row r="186" s="1517" customFormat="1"/>
    <row r="187" s="1517" customFormat="1"/>
    <row r="188" s="1517" customFormat="1"/>
    <row r="189" s="1517" customFormat="1"/>
    <row r="190" s="1517" customFormat="1"/>
    <row r="191" s="1517" customFormat="1"/>
    <row r="192" s="1517" customFormat="1"/>
    <row r="193" s="1517" customFormat="1"/>
    <row r="194" s="1517" customFormat="1"/>
    <row r="195" s="1517" customFormat="1"/>
    <row r="196" s="1517" customFormat="1"/>
    <row r="197" s="1517" customFormat="1"/>
    <row r="198" s="1517" customFormat="1"/>
    <row r="199" s="1517" customFormat="1"/>
    <row r="200" s="1517" customFormat="1"/>
    <row r="201" s="1517" customFormat="1"/>
    <row r="202" s="1517" customFormat="1"/>
    <row r="203" s="1517" customFormat="1"/>
    <row r="204" s="1517" customFormat="1"/>
    <row r="205" s="1517" customFormat="1"/>
    <row r="206" s="1517" customFormat="1"/>
    <row r="207" s="1517" customFormat="1"/>
    <row r="208" s="1517" customFormat="1"/>
    <row r="209" s="1517" customFormat="1"/>
    <row r="210" s="1517" customFormat="1"/>
    <row r="211" s="1517" customFormat="1"/>
    <row r="212" s="1517" customFormat="1"/>
    <row r="213" s="1517" customFormat="1"/>
    <row r="214" s="1517" customFormat="1"/>
    <row r="215" s="1517" customFormat="1"/>
    <row r="216" s="1517" customFormat="1"/>
    <row r="217" s="1517" customFormat="1"/>
    <row r="218" s="1517" customFormat="1"/>
    <row r="219" s="1517" customFormat="1"/>
    <row r="220" s="1517" customFormat="1"/>
    <row r="221" s="1517" customFormat="1"/>
    <row r="222" s="1517" customFormat="1"/>
    <row r="223" s="1517" customFormat="1"/>
    <row r="224" s="1517" customFormat="1"/>
    <row r="225" s="1517" customFormat="1"/>
    <row r="226" s="1517" customFormat="1"/>
    <row r="227" s="1517" customFormat="1"/>
    <row r="228" s="1517" customFormat="1"/>
    <row r="229" s="1517" customFormat="1"/>
    <row r="230" s="1517" customFormat="1"/>
    <row r="231" s="1517" customFormat="1"/>
    <row r="232" s="1517" customFormat="1"/>
    <row r="233" s="1517" customFormat="1"/>
    <row r="234" s="1517" customFormat="1"/>
    <row r="235" s="1517" customFormat="1"/>
    <row r="236" s="1517" customFormat="1"/>
    <row r="237" s="1517" customFormat="1"/>
    <row r="238" s="1517" customFormat="1"/>
    <row r="239" s="1517" customFormat="1"/>
    <row r="240" s="1517" customFormat="1"/>
    <row r="241" s="1517" customFormat="1"/>
    <row r="242" s="1517" customFormat="1"/>
    <row r="243" s="1517" customFormat="1"/>
    <row r="244" s="1517" customFormat="1"/>
    <row r="245" s="1517" customFormat="1"/>
    <row r="246" s="1517" customFormat="1"/>
    <row r="247" s="1517" customFormat="1"/>
    <row r="248" s="1517" customFormat="1"/>
    <row r="249" s="1517" customFormat="1"/>
    <row r="250" s="1517" customFormat="1"/>
    <row r="251" s="1517" customFormat="1"/>
    <row r="252" s="1517" customFormat="1"/>
    <row r="253" s="1517" customFormat="1"/>
    <row r="254" s="1517" customFormat="1"/>
    <row r="255" s="1517" customFormat="1"/>
    <row r="256" s="1517" customFormat="1"/>
    <row r="257" s="1517" customFormat="1"/>
    <row r="258" s="1517" customFormat="1"/>
    <row r="259" s="1517" customFormat="1"/>
    <row r="260" s="1517" customFormat="1"/>
    <row r="261" s="1517" customFormat="1"/>
    <row r="262" s="1517" customFormat="1"/>
    <row r="263" s="1517" customFormat="1"/>
    <row r="264" s="1517" customFormat="1"/>
    <row r="265" s="1517" customFormat="1"/>
    <row r="266" s="1517" customFormat="1"/>
    <row r="267" s="1517" customFormat="1"/>
    <row r="268" s="1517" customFormat="1"/>
    <row r="269" s="1517" customFormat="1"/>
    <row r="270" s="1517" customFormat="1"/>
    <row r="271" s="1517" customFormat="1"/>
    <row r="272" s="1517" customFormat="1"/>
    <row r="273" s="1517" customFormat="1"/>
    <row r="274" s="1517" customFormat="1"/>
    <row r="275" s="1517" customFormat="1"/>
    <row r="276" s="1517" customFormat="1"/>
    <row r="277" s="1517" customFormat="1"/>
    <row r="278" s="1517" customFormat="1"/>
    <row r="279" s="1517" customFormat="1"/>
    <row r="280" s="1517" customFormat="1"/>
    <row r="281" s="1517" customFormat="1"/>
    <row r="282" s="1517" customFormat="1"/>
    <row r="283" s="1517" customFormat="1"/>
    <row r="284" s="1517" customFormat="1"/>
    <row r="285" s="1517" customFormat="1"/>
    <row r="286" s="1517" customFormat="1"/>
    <row r="287" s="1517" customFormat="1"/>
    <row r="288" s="1517" customFormat="1"/>
    <row r="289" s="1517" customFormat="1"/>
    <row r="290" s="1517" customFormat="1"/>
    <row r="291" s="1517" customFormat="1"/>
    <row r="292" s="1517" customFormat="1"/>
    <row r="293" s="1517" customFormat="1"/>
    <row r="294" s="1517" customFormat="1"/>
    <row r="295" s="1517" customFormat="1"/>
    <row r="296" s="1517" customFormat="1"/>
    <row r="297" s="1517" customFormat="1"/>
    <row r="298" s="1517" customFormat="1"/>
    <row r="299" s="1517" customFormat="1"/>
    <row r="300" s="1517" customFormat="1"/>
    <row r="301" s="1517" customFormat="1"/>
    <row r="302" s="1517" customFormat="1"/>
    <row r="303" s="1517" customFormat="1"/>
    <row r="304" s="1517" customFormat="1"/>
    <row r="305" s="1517" customFormat="1"/>
    <row r="306" s="1517" customFormat="1"/>
    <row r="307" s="1517" customFormat="1"/>
    <row r="308" s="1517" customFormat="1"/>
    <row r="309" s="1517" customFormat="1"/>
    <row r="310" s="1517" customFormat="1"/>
    <row r="311" s="1517" customFormat="1"/>
    <row r="312" s="1517" customFormat="1"/>
    <row r="313" s="1517" customFormat="1"/>
    <row r="314" s="1517" customFormat="1"/>
    <row r="315" s="1517" customFormat="1"/>
    <row r="316" s="1517" customFormat="1"/>
    <row r="317" s="1517" customFormat="1"/>
    <row r="318" s="1517" customFormat="1"/>
    <row r="319" s="1517" customFormat="1"/>
    <row r="320" s="1517" customFormat="1"/>
    <row r="321" s="1517" customFormat="1"/>
    <row r="322" s="1517" customFormat="1"/>
    <row r="323" s="1517" customFormat="1"/>
    <row r="324" s="1517" customFormat="1"/>
    <row r="325" s="1517" customFormat="1"/>
    <row r="326" s="1517" customFormat="1"/>
    <row r="327" s="1517" customFormat="1"/>
    <row r="328" s="1517" customFormat="1"/>
    <row r="329" s="1517" customFormat="1"/>
    <row r="330" s="1517" customFormat="1"/>
    <row r="331" s="1517" customFormat="1"/>
    <row r="332" s="1517" customFormat="1"/>
    <row r="333" s="1517" customFormat="1"/>
    <row r="334" s="1517" customFormat="1"/>
    <row r="335" s="1517" customFormat="1"/>
    <row r="336" s="1517" customFormat="1"/>
    <row r="337" s="1517" customFormat="1"/>
    <row r="338" s="1517" customFormat="1"/>
    <row r="339" s="1517" customFormat="1"/>
    <row r="340" s="1517" customFormat="1"/>
    <row r="341" s="1517" customFormat="1"/>
    <row r="342" s="1517" customFormat="1"/>
    <row r="343" s="1517" customFormat="1"/>
    <row r="344" s="1517" customFormat="1"/>
    <row r="345" s="1517" customFormat="1"/>
    <row r="346" s="1517" customFormat="1"/>
    <row r="347" s="1517" customFormat="1"/>
    <row r="348" s="1517" customFormat="1"/>
    <row r="349" s="1517" customFormat="1"/>
    <row r="350" s="1517" customFormat="1"/>
    <row r="351" s="1517" customFormat="1"/>
    <row r="352" s="1517" customFormat="1"/>
    <row r="353" s="1517" customFormat="1"/>
    <row r="354" s="1517" customFormat="1"/>
    <row r="355" s="1517" customFormat="1"/>
    <row r="356" s="1517" customFormat="1"/>
    <row r="357" s="1517" customFormat="1"/>
    <row r="358" s="1517" customFormat="1"/>
    <row r="359" s="1517" customFormat="1"/>
    <row r="360" s="1517" customFormat="1"/>
    <row r="361" s="1517" customFormat="1"/>
    <row r="362" s="1517" customFormat="1"/>
    <row r="363" s="1517" customFormat="1"/>
    <row r="364" s="1517" customFormat="1"/>
    <row r="365" s="1517" customFormat="1"/>
    <row r="366" s="1517" customFormat="1"/>
    <row r="367" s="1517" customFormat="1"/>
    <row r="368" s="1517" customFormat="1"/>
    <row r="369" s="1517" customFormat="1"/>
    <row r="370" s="1517" customFormat="1"/>
    <row r="371" s="1517" customFormat="1"/>
    <row r="372" s="1517" customFormat="1"/>
    <row r="373" s="1517" customFormat="1"/>
    <row r="374" s="1517" customFormat="1"/>
    <row r="375" s="1517" customFormat="1"/>
    <row r="376" s="1517" customFormat="1"/>
    <row r="377" s="1517" customFormat="1"/>
    <row r="378" s="1517" customFormat="1"/>
    <row r="379" s="1517" customFormat="1"/>
    <row r="380" s="1517" customFormat="1"/>
    <row r="381" s="1517" customFormat="1"/>
    <row r="382" s="1517" customFormat="1"/>
    <row r="383" s="1517" customFormat="1"/>
    <row r="384" s="1517" customFormat="1"/>
    <row r="385" s="1517" customFormat="1"/>
    <row r="386" s="1517" customFormat="1"/>
    <row r="387" s="1517" customFormat="1"/>
    <row r="388" s="1517" customFormat="1"/>
    <row r="389" s="1517" customFormat="1"/>
    <row r="390" s="1517" customFormat="1"/>
    <row r="391" s="1517" customFormat="1"/>
    <row r="392" s="1517" customFormat="1"/>
    <row r="393" s="1517" customFormat="1"/>
    <row r="394" s="1517" customFormat="1"/>
    <row r="395" s="1517" customFormat="1"/>
    <row r="396" s="1517" customFormat="1"/>
    <row r="397" s="1517" customFormat="1"/>
    <row r="398" s="1517" customFormat="1"/>
    <row r="399" s="1517" customFormat="1"/>
    <row r="400" s="1517" customFormat="1"/>
    <row r="401" s="1517" customFormat="1"/>
    <row r="402" s="1517" customFormat="1"/>
    <row r="403" s="1517" customFormat="1"/>
    <row r="404" s="1517" customFormat="1"/>
    <row r="405" s="1517" customFormat="1"/>
    <row r="406" s="1517" customFormat="1"/>
    <row r="407" s="1517" customFormat="1"/>
    <row r="408" s="1517" customFormat="1"/>
    <row r="409" s="1517" customFormat="1"/>
    <row r="410" s="1517" customFormat="1"/>
    <row r="411" s="1517" customFormat="1"/>
    <row r="412" s="1517" customFormat="1"/>
    <row r="413" s="1517" customFormat="1"/>
    <row r="414" s="1517" customFormat="1"/>
    <row r="415" s="1517" customFormat="1"/>
    <row r="416" s="1517" customFormat="1"/>
    <row r="417" s="1517" customFormat="1"/>
    <row r="418" s="1517" customFormat="1"/>
    <row r="419" s="1517" customFormat="1"/>
    <row r="420" s="1517" customFormat="1"/>
    <row r="421" s="1517" customFormat="1"/>
    <row r="422" s="1517" customFormat="1"/>
    <row r="423" s="1517" customFormat="1"/>
    <row r="424" s="1517" customFormat="1"/>
    <row r="425" s="1517" customFormat="1"/>
    <row r="426" s="1517" customFormat="1"/>
    <row r="427" s="1517" customFormat="1"/>
    <row r="428" s="1517" customFormat="1"/>
    <row r="429" s="1517" customFormat="1"/>
    <row r="430" s="1517" customFormat="1"/>
    <row r="431" s="1517" customFormat="1"/>
    <row r="432" s="1517" customFormat="1"/>
    <row r="433" s="1517" customFormat="1"/>
    <row r="434" s="1517" customFormat="1"/>
    <row r="435" s="1517" customFormat="1"/>
    <row r="436" s="1517" customFormat="1"/>
    <row r="437" s="1517" customFormat="1"/>
    <row r="438" s="1517" customFormat="1"/>
    <row r="439" s="1517" customFormat="1"/>
    <row r="440" s="1517" customFormat="1"/>
    <row r="441" s="1517" customFormat="1"/>
    <row r="442" s="1517" customFormat="1"/>
    <row r="443" s="1517" customFormat="1"/>
    <row r="444" s="1517" customFormat="1"/>
    <row r="445" s="1517" customFormat="1"/>
    <row r="446" s="1517" customFormat="1"/>
    <row r="447" s="1517" customFormat="1"/>
    <row r="448" s="1517" customFormat="1"/>
    <row r="449" s="1517" customFormat="1"/>
    <row r="450" s="1517" customFormat="1"/>
    <row r="451" s="1517" customFormat="1"/>
    <row r="452" s="1517" customFormat="1"/>
    <row r="453" s="1517" customFormat="1"/>
    <row r="454" s="1517" customFormat="1"/>
    <row r="455" s="1517" customFormat="1"/>
    <row r="456" s="1517" customFormat="1"/>
    <row r="457" s="1517" customFormat="1"/>
    <row r="458" s="1517" customFormat="1"/>
    <row r="459" s="1517" customFormat="1"/>
    <row r="460" s="1517" customFormat="1"/>
    <row r="461" s="1517" customFormat="1"/>
    <row r="462" s="1517" customFormat="1"/>
    <row r="463" s="1517" customFormat="1"/>
    <row r="464" s="1517" customFormat="1"/>
    <row r="465" s="1517" customFormat="1"/>
    <row r="466" s="1517" customFormat="1"/>
    <row r="467" s="1517" customFormat="1"/>
    <row r="468" s="1517" customFormat="1"/>
    <row r="469" s="1517" customFormat="1"/>
    <row r="470" s="1517" customFormat="1"/>
    <row r="471" s="1517" customFormat="1"/>
    <row r="472" s="1517" customFormat="1"/>
    <row r="473" s="1517" customFormat="1"/>
    <row r="474" s="1517" customFormat="1"/>
    <row r="475" s="1517" customFormat="1"/>
    <row r="476" s="1517" customFormat="1"/>
    <row r="477" s="1517" customFormat="1"/>
    <row r="478" s="1517" customFormat="1"/>
    <row r="479" s="1517" customFormat="1"/>
    <row r="480" s="1517" customFormat="1"/>
    <row r="481" s="1517" customFormat="1"/>
    <row r="482" s="1517" customFormat="1"/>
    <row r="483" s="1517" customFormat="1"/>
    <row r="484" s="1517" customFormat="1"/>
    <row r="485" s="1517" customFormat="1"/>
    <row r="486" s="1517" customFormat="1"/>
    <row r="487" s="1517" customFormat="1"/>
    <row r="488" s="1517" customFormat="1"/>
    <row r="489" s="1517" customFormat="1"/>
    <row r="490" s="1517" customFormat="1"/>
    <row r="491" s="1517" customFormat="1"/>
    <row r="492" s="1517" customFormat="1"/>
    <row r="493" s="1517" customFormat="1"/>
    <row r="494" s="1517" customFormat="1"/>
    <row r="495" s="1517" customFormat="1"/>
    <row r="496" s="1517" customFormat="1"/>
    <row r="497" s="1517" customFormat="1"/>
    <row r="498" s="1517" customFormat="1"/>
    <row r="499" s="1517" customFormat="1"/>
    <row r="500" s="1517" customFormat="1"/>
    <row r="501" s="1517" customFormat="1"/>
    <row r="502" s="1517" customFormat="1"/>
    <row r="503" s="1517" customFormat="1"/>
    <row r="504" s="1517" customFormat="1"/>
    <row r="505" s="1517" customFormat="1"/>
    <row r="506" s="1517" customFormat="1"/>
    <row r="507" s="1517" customFormat="1"/>
    <row r="508" s="1517" customFormat="1"/>
    <row r="509" s="1517" customFormat="1"/>
    <row r="510" s="1517" customFormat="1"/>
    <row r="511" s="1517" customFormat="1"/>
    <row r="512" s="1517" customFormat="1"/>
    <row r="513" s="1517" customFormat="1"/>
    <row r="514" s="1517" customFormat="1"/>
    <row r="515" s="1517" customFormat="1"/>
    <row r="516" s="1517" customFormat="1"/>
    <row r="517" s="1517" customFormat="1"/>
    <row r="518" s="1517" customFormat="1"/>
    <row r="519" s="1517" customFormat="1"/>
    <row r="520" s="1517" customFormat="1"/>
    <row r="521" s="1517" customFormat="1"/>
    <row r="522" s="1517" customFormat="1"/>
    <row r="523" s="1517" customFormat="1"/>
    <row r="524" s="1517" customFormat="1"/>
    <row r="525" s="1517" customFormat="1"/>
    <row r="526" s="1517" customFormat="1"/>
    <row r="527" s="1517" customFormat="1"/>
    <row r="528" s="1517" customFormat="1"/>
    <row r="529" s="1517" customFormat="1"/>
    <row r="530" s="1517" customFormat="1"/>
    <row r="531" s="1517" customFormat="1"/>
    <row r="532" s="1517" customFormat="1"/>
    <row r="533" s="1517" customFormat="1"/>
    <row r="534" s="1517" customFormat="1"/>
    <row r="535" s="1517" customFormat="1"/>
    <row r="536" s="1517" customFormat="1"/>
    <row r="537" s="1517" customFormat="1"/>
    <row r="538" s="1517" customFormat="1"/>
    <row r="539" s="1517" customFormat="1"/>
    <row r="540" s="1517" customFormat="1"/>
    <row r="541" s="1517" customFormat="1"/>
    <row r="542" s="1517" customFormat="1"/>
    <row r="543" s="1517" customFormat="1"/>
    <row r="544" s="1517" customFormat="1"/>
    <row r="545" s="1517" customFormat="1"/>
    <row r="546" s="1517" customFormat="1"/>
    <row r="547" s="1517" customFormat="1"/>
    <row r="548" s="1517" customFormat="1"/>
    <row r="549" s="1517" customFormat="1"/>
    <row r="550" s="1517" customFormat="1"/>
    <row r="551" s="1517" customFormat="1"/>
    <row r="552" s="1517" customFormat="1"/>
    <row r="553" s="1517" customFormat="1"/>
    <row r="554" s="1517" customFormat="1"/>
    <row r="555" s="1517" customFormat="1"/>
    <row r="556" s="1517" customFormat="1"/>
    <row r="557" s="1517" customFormat="1"/>
    <row r="558" s="1517" customFormat="1"/>
    <row r="559" s="1517" customFormat="1"/>
    <row r="560" s="1517" customFormat="1"/>
    <row r="561" s="1517" customFormat="1"/>
    <row r="562" s="1517" customFormat="1"/>
    <row r="563" s="1517" customFormat="1"/>
    <row r="564" s="1517" customFormat="1"/>
    <row r="565" s="1517" customFormat="1"/>
    <row r="566" s="1517" customFormat="1"/>
    <row r="567" s="1517" customFormat="1"/>
    <row r="568" s="1517" customFormat="1"/>
    <row r="569" s="1517" customFormat="1"/>
    <row r="570" s="1517" customFormat="1"/>
    <row r="571" s="1517" customFormat="1"/>
    <row r="572" s="1517" customFormat="1"/>
    <row r="573" s="1517" customFormat="1"/>
    <row r="574" s="1517" customFormat="1"/>
    <row r="575" s="1517" customFormat="1"/>
    <row r="576" s="1517" customFormat="1"/>
    <row r="577" s="1517" customFormat="1"/>
    <row r="578" s="1517" customFormat="1"/>
    <row r="579" s="1517" customFormat="1"/>
    <row r="580" s="1517" customFormat="1"/>
    <row r="581" s="1517" customFormat="1"/>
    <row r="582" s="1517" customFormat="1"/>
    <row r="583" s="1517" customFormat="1"/>
    <row r="584" s="1517" customFormat="1"/>
    <row r="585" s="1517" customFormat="1"/>
    <row r="586" s="1517" customFormat="1"/>
    <row r="587" s="1517" customFormat="1"/>
    <row r="588" s="1517" customFormat="1"/>
    <row r="589" s="1517" customFormat="1"/>
    <row r="590" s="1517" customFormat="1"/>
    <row r="591" s="1517" customFormat="1"/>
    <row r="592" s="1517" customFormat="1"/>
    <row r="593" s="1517" customFormat="1"/>
    <row r="594" s="1517" customFormat="1"/>
    <row r="595" s="1517" customFormat="1"/>
    <row r="596" s="1517" customFormat="1"/>
    <row r="597" s="1517" customFormat="1"/>
    <row r="598" s="1517" customFormat="1"/>
    <row r="599" s="1517" customFormat="1"/>
    <row r="600" s="1517" customFormat="1"/>
    <row r="601" s="1517" customFormat="1"/>
    <row r="602" s="1517" customFormat="1"/>
    <row r="603" s="1517" customFormat="1"/>
    <row r="604" s="1517" customFormat="1"/>
    <row r="605" s="1517" customFormat="1"/>
    <row r="606" s="1517" customFormat="1"/>
    <row r="607" s="1517" customFormat="1"/>
    <row r="608" s="1517" customFormat="1"/>
    <row r="609" s="1517" customFormat="1"/>
    <row r="610" s="1517" customFormat="1"/>
    <row r="611" s="1517" customFormat="1"/>
    <row r="612" s="1517" customFormat="1"/>
    <row r="613" s="1517" customFormat="1"/>
    <row r="614" s="1517" customFormat="1"/>
    <row r="615" s="1517" customFormat="1"/>
    <row r="616" s="1517" customFormat="1"/>
    <row r="617" s="1517" customFormat="1"/>
    <row r="618" s="1517" customFormat="1"/>
    <row r="619" s="1517" customFormat="1"/>
    <row r="620" s="1517" customFormat="1"/>
    <row r="621" s="1517" customFormat="1"/>
    <row r="622" s="1517" customFormat="1"/>
    <row r="623" s="1517" customFormat="1"/>
    <row r="624" s="1517" customFormat="1"/>
    <row r="625" s="1517" customFormat="1"/>
    <row r="626" s="1517" customFormat="1"/>
    <row r="627" s="1517" customFormat="1"/>
    <row r="628" s="1517" customFormat="1"/>
    <row r="629" s="1517" customFormat="1"/>
    <row r="630" s="1517" customFormat="1"/>
    <row r="631" s="1517" customFormat="1"/>
    <row r="632" s="1517" customFormat="1"/>
    <row r="633" s="1517" customFormat="1"/>
    <row r="634" s="1517" customFormat="1"/>
    <row r="635" s="1517" customFormat="1"/>
    <row r="636" s="1517" customFormat="1"/>
    <row r="637" s="1517" customFormat="1"/>
    <row r="638" s="1517" customFormat="1"/>
    <row r="639" s="1517" customFormat="1"/>
    <row r="640" s="1517" customFormat="1"/>
    <row r="641" s="1517" customFormat="1"/>
    <row r="642" s="1517" customFormat="1"/>
    <row r="643" s="1517" customFormat="1"/>
    <row r="644" s="1517" customFormat="1"/>
    <row r="645" s="1517" customFormat="1"/>
    <row r="646" s="1517" customFormat="1"/>
    <row r="647" s="1517" customFormat="1"/>
    <row r="648" s="1517" customFormat="1"/>
    <row r="649" s="1517" customFormat="1"/>
    <row r="650" s="1517" customFormat="1"/>
    <row r="651" s="1517" customFormat="1"/>
    <row r="652" s="1517" customFormat="1"/>
    <row r="653" s="1517" customFormat="1"/>
    <row r="654" s="1517" customFormat="1"/>
    <row r="655" s="1517" customFormat="1"/>
    <row r="656" s="1517" customFormat="1"/>
    <row r="657" s="1517" customFormat="1"/>
    <row r="658" s="1517" customFormat="1"/>
    <row r="659" s="1517" customFormat="1"/>
    <row r="660" s="1517" customFormat="1"/>
    <row r="661" s="1517" customFormat="1"/>
    <row r="662" s="1517" customFormat="1"/>
    <row r="663" s="1517" customFormat="1"/>
    <row r="664" s="1517" customFormat="1"/>
    <row r="665" s="1517" customFormat="1"/>
    <row r="666" s="1517" customFormat="1"/>
    <row r="667" s="1517" customFormat="1"/>
    <row r="668" s="1517" customFormat="1"/>
    <row r="669" s="1517" customFormat="1"/>
    <row r="670" s="1517" customFormat="1"/>
    <row r="671" s="1517" customFormat="1"/>
    <row r="672" s="1517" customFormat="1"/>
    <row r="673" s="1517" customFormat="1"/>
    <row r="674" s="1517" customFormat="1"/>
    <row r="675" s="1517" customFormat="1"/>
    <row r="676" s="1517" customFormat="1"/>
    <row r="677" s="1517" customFormat="1"/>
    <row r="678" s="1517" customFormat="1"/>
    <row r="679" s="1517" customFormat="1"/>
    <row r="680" s="1517" customFormat="1"/>
    <row r="681" s="1517" customFormat="1"/>
    <row r="682" s="1517" customFormat="1"/>
    <row r="683" s="1517" customFormat="1"/>
    <row r="684" s="1517" customFormat="1"/>
    <row r="685" s="1517" customFormat="1"/>
    <row r="686" s="1517" customFormat="1"/>
    <row r="687" s="1517" customFormat="1"/>
    <row r="688" s="1517" customFormat="1"/>
    <row r="689" s="1517" customFormat="1"/>
    <row r="690" s="1517" customFormat="1"/>
    <row r="691" s="1517" customFormat="1"/>
    <row r="692" s="1517" customFormat="1"/>
    <row r="693" s="1517" customFormat="1"/>
    <row r="694" s="1517" customFormat="1"/>
    <row r="695" s="1517" customFormat="1"/>
    <row r="696" s="1517" customFormat="1"/>
    <row r="697" s="1517" customFormat="1"/>
    <row r="698" s="1517" customFormat="1"/>
    <row r="699" s="1517" customFormat="1"/>
    <row r="700" s="1517" customFormat="1"/>
    <row r="701" s="1517" customFormat="1"/>
    <row r="702" s="1517" customFormat="1"/>
    <row r="703" s="1517" customFormat="1"/>
    <row r="704" s="1517" customFormat="1"/>
    <row r="705" s="1517" customFormat="1"/>
    <row r="706" s="1517" customFormat="1"/>
    <row r="707" s="1517" customFormat="1"/>
    <row r="708" s="1517" customFormat="1"/>
    <row r="709" s="1517" customFormat="1"/>
    <row r="710" s="1517" customFormat="1"/>
    <row r="711" s="1517" customFormat="1"/>
    <row r="712" s="1517" customFormat="1"/>
    <row r="713" s="1517" customFormat="1"/>
    <row r="714" s="1517" customFormat="1"/>
    <row r="715" s="1517" customFormat="1"/>
    <row r="716" s="1517" customFormat="1"/>
    <row r="717" s="1517" customFormat="1"/>
    <row r="718" s="1517" customFormat="1"/>
    <row r="719" s="1517" customFormat="1"/>
    <row r="720" s="1517" customFormat="1"/>
    <row r="721" s="1517" customFormat="1"/>
    <row r="722" s="1517" customFormat="1"/>
    <row r="723" s="1517" customFormat="1"/>
    <row r="724" s="1517" customFormat="1"/>
    <row r="725" s="1517" customFormat="1"/>
    <row r="726" s="1517" customFormat="1"/>
    <row r="727" s="1517" customFormat="1"/>
    <row r="728" s="1517" customFormat="1"/>
    <row r="729" s="1517" customFormat="1"/>
    <row r="730" s="1517" customFormat="1"/>
    <row r="731" s="1517" customFormat="1"/>
    <row r="732" s="1517" customFormat="1"/>
    <row r="733" s="1517" customFormat="1"/>
    <row r="734" s="1517" customFormat="1"/>
    <row r="735" s="1517" customFormat="1"/>
    <row r="736" s="1517" customFormat="1"/>
    <row r="737" s="1517" customFormat="1"/>
    <row r="738" s="1517" customFormat="1"/>
    <row r="739" s="1517" customFormat="1"/>
    <row r="740" s="1517" customFormat="1"/>
    <row r="741" s="1517" customFormat="1"/>
    <row r="742" s="1517" customFormat="1"/>
    <row r="743" s="1517" customFormat="1"/>
    <row r="744" s="1517" customFormat="1"/>
    <row r="745" s="1517" customFormat="1"/>
    <row r="746" s="1517" customFormat="1"/>
    <row r="747" s="1517" customFormat="1"/>
    <row r="748" s="1517" customFormat="1"/>
    <row r="749" s="1517" customFormat="1"/>
    <row r="750" s="1517" customFormat="1"/>
    <row r="751" s="1517" customFormat="1"/>
    <row r="752" s="1517" customFormat="1"/>
    <row r="753" s="1517" customFormat="1"/>
    <row r="754" s="1517" customFormat="1"/>
    <row r="755" s="1517" customFormat="1"/>
    <row r="756" s="1517" customFormat="1"/>
    <row r="757" s="1517" customFormat="1"/>
    <row r="758" s="1517" customFormat="1"/>
    <row r="759" s="1517" customFormat="1"/>
    <row r="760" s="1517" customFormat="1"/>
    <row r="761" s="1517" customFormat="1"/>
    <row r="762" s="1517" customFormat="1"/>
    <row r="763" s="1517" customFormat="1"/>
    <row r="764" s="1517" customFormat="1"/>
    <row r="765" s="1517" customFormat="1"/>
    <row r="766" s="1517" customFormat="1"/>
    <row r="767" s="1517" customFormat="1"/>
    <row r="768" s="1517" customFormat="1"/>
    <row r="769" s="1517" customFormat="1"/>
    <row r="770" s="1517" customFormat="1"/>
    <row r="771" s="1517" customFormat="1"/>
    <row r="772" s="1517" customFormat="1"/>
    <row r="773" s="1517" customFormat="1"/>
    <row r="774" s="1517" customFormat="1"/>
    <row r="775" s="1517" customFormat="1"/>
    <row r="776" s="1517" customFormat="1"/>
    <row r="777" s="1517" customFormat="1"/>
    <row r="778" s="1517" customFormat="1"/>
    <row r="779" s="1517" customFormat="1"/>
    <row r="780" s="1517" customFormat="1"/>
    <row r="781" s="1517" customFormat="1"/>
    <row r="782" s="1517" customFormat="1"/>
    <row r="783" s="1517" customFormat="1"/>
    <row r="784" s="1517" customFormat="1"/>
    <row r="785" s="1517" customFormat="1"/>
    <row r="786" s="1517" customFormat="1"/>
    <row r="787" s="1517" customFormat="1"/>
    <row r="788" s="1517" customFormat="1"/>
    <row r="789" s="1517" customFormat="1"/>
    <row r="790" s="1517" customFormat="1"/>
    <row r="791" s="1517" customFormat="1"/>
    <row r="792" s="1517" customFormat="1"/>
    <row r="793" s="1517" customFormat="1"/>
    <row r="794" s="1517" customFormat="1"/>
    <row r="795" s="1517" customFormat="1"/>
    <row r="796" s="1517" customFormat="1"/>
    <row r="797" s="1517" customFormat="1"/>
    <row r="798" s="1517" customFormat="1"/>
    <row r="799" s="1517" customFormat="1"/>
    <row r="800" s="1517" customFormat="1"/>
    <row r="801" s="1517" customFormat="1"/>
    <row r="802" s="1517" customFormat="1"/>
    <row r="803" s="1517" customFormat="1"/>
    <row r="804" s="1517" customFormat="1"/>
    <row r="805" s="1517" customFormat="1"/>
    <row r="806" s="1517" customFormat="1"/>
    <row r="807" s="1517" customFormat="1"/>
    <row r="808" s="1517" customFormat="1"/>
    <row r="809" s="1517" customFormat="1"/>
    <row r="810" s="1517" customFormat="1"/>
    <row r="811" s="1517" customFormat="1"/>
    <row r="812" s="1517" customFormat="1"/>
    <row r="813" s="1517" customFormat="1"/>
    <row r="814" s="1517" customFormat="1"/>
    <row r="815" s="1517" customFormat="1"/>
    <row r="816" s="1517" customFormat="1"/>
    <row r="817" s="1517" customFormat="1"/>
    <row r="818" s="1517" customFormat="1"/>
    <row r="819" s="1517" customFormat="1"/>
    <row r="820" s="1517" customFormat="1"/>
    <row r="821" s="1517" customFormat="1"/>
    <row r="822" s="1517" customFormat="1"/>
    <row r="823" s="1517" customFormat="1"/>
    <row r="824" s="1517" customFormat="1"/>
    <row r="825" s="1517" customFormat="1"/>
    <row r="826" s="1517" customFormat="1"/>
    <row r="827" s="1517" customFormat="1"/>
    <row r="828" s="1517" customFormat="1"/>
    <row r="829" s="1517" customFormat="1"/>
    <row r="830" s="1517" customFormat="1"/>
    <row r="831" s="1517" customFormat="1"/>
    <row r="832" s="1517" customFormat="1"/>
    <row r="833" s="1517" customFormat="1"/>
    <row r="834" s="1517" customFormat="1"/>
    <row r="835" s="1517" customFormat="1"/>
    <row r="836" s="1517" customFormat="1"/>
    <row r="837" s="1517" customFormat="1"/>
    <row r="838" s="1517" customFormat="1"/>
    <row r="839" s="1517" customFormat="1"/>
    <row r="840" s="1517" customFormat="1"/>
    <row r="841" s="1517" customFormat="1"/>
    <row r="842" s="1517" customFormat="1"/>
    <row r="843" s="1517" customFormat="1"/>
    <row r="844" s="1517" customFormat="1"/>
    <row r="845" s="1517" customFormat="1"/>
    <row r="846" s="1517" customFormat="1"/>
    <row r="847" s="1517" customFormat="1"/>
    <row r="848" s="1517" customFormat="1"/>
    <row r="849" s="1517" customFormat="1"/>
    <row r="850" s="1517" customFormat="1"/>
    <row r="851" s="1517" customFormat="1"/>
    <row r="852" s="1517" customFormat="1"/>
    <row r="853" s="1517" customFormat="1"/>
    <row r="854" s="1517" customFormat="1"/>
    <row r="855" s="1517" customFormat="1"/>
    <row r="856" s="1517" customFormat="1"/>
    <row r="857" s="1517" customFormat="1"/>
    <row r="858" s="1517" customFormat="1"/>
    <row r="859" s="1517" customFormat="1"/>
    <row r="860" s="1517" customFormat="1"/>
    <row r="861" s="1517" customFormat="1"/>
    <row r="862" s="1517" customFormat="1"/>
    <row r="863" s="1517" customFormat="1"/>
    <row r="864" s="1517" customFormat="1"/>
    <row r="865" s="1517" customFormat="1"/>
    <row r="866" s="1517" customFormat="1"/>
    <row r="867" s="1517" customFormat="1"/>
    <row r="868" s="1517" customFormat="1"/>
    <row r="869" s="1517" customFormat="1"/>
    <row r="870" s="1517" customFormat="1"/>
    <row r="871" s="1517" customFormat="1"/>
    <row r="872" s="1517" customFormat="1"/>
    <row r="873" s="1517" customFormat="1"/>
    <row r="874" s="1517" customFormat="1"/>
    <row r="875" s="1517" customFormat="1"/>
    <row r="876" s="1517" customFormat="1"/>
    <row r="877" s="1517" customFormat="1"/>
    <row r="878" s="1517" customFormat="1"/>
    <row r="879" s="1517" customFormat="1"/>
    <row r="880" s="1517" customFormat="1"/>
    <row r="881" s="1517" customFormat="1"/>
    <row r="882" s="1517" customFormat="1"/>
    <row r="883" s="1517" customFormat="1"/>
    <row r="884" s="1517" customFormat="1"/>
    <row r="885" s="1517" customFormat="1"/>
    <row r="886" s="1517" customFormat="1"/>
    <row r="887" s="1517" customFormat="1"/>
    <row r="888" s="1517" customFormat="1"/>
    <row r="889" s="1517" customFormat="1"/>
    <row r="890" s="1517" customFormat="1"/>
    <row r="891" s="1517" customFormat="1"/>
    <row r="892" s="1517" customFormat="1"/>
    <row r="893" s="1517" customFormat="1"/>
    <row r="894" s="1517" customFormat="1"/>
    <row r="895" s="1517" customFormat="1"/>
    <row r="896" s="1517" customFormat="1"/>
    <row r="897" s="1517" customFormat="1"/>
    <row r="898" s="1517" customFormat="1"/>
    <row r="899" s="1517" customFormat="1"/>
    <row r="900" s="1517" customFormat="1"/>
    <row r="901" s="1517" customFormat="1"/>
    <row r="902" s="1517" customFormat="1"/>
    <row r="903" s="1517" customFormat="1"/>
    <row r="904" s="1517" customFormat="1"/>
    <row r="905" s="1517" customFormat="1"/>
    <row r="906" s="1517" customFormat="1"/>
    <row r="907" s="1517" customFormat="1"/>
    <row r="908" s="1517" customFormat="1"/>
    <row r="909" s="1517" customFormat="1"/>
    <row r="910" s="1517" customFormat="1"/>
    <row r="911" s="1517" customFormat="1"/>
    <row r="912" s="1517" customFormat="1"/>
    <row r="913" s="1517" customFormat="1"/>
    <row r="914" s="1517" customFormat="1"/>
    <row r="915" s="1517" customFormat="1"/>
    <row r="916" s="1517" customFormat="1"/>
    <row r="917" s="1517" customFormat="1"/>
    <row r="918" s="1517" customFormat="1"/>
    <row r="919" s="1517" customFormat="1"/>
    <row r="920" s="1517" customFormat="1"/>
    <row r="921" s="1517" customFormat="1"/>
    <row r="922" s="1517" customFormat="1"/>
    <row r="923" s="1517" customFormat="1"/>
    <row r="924" s="1517" customFormat="1"/>
    <row r="925" s="1517" customFormat="1"/>
    <row r="926" s="1517" customFormat="1"/>
    <row r="927" s="1517" customFormat="1"/>
    <row r="928" s="1517" customFormat="1"/>
    <row r="929" s="1517" customFormat="1"/>
    <row r="930" s="1517" customFormat="1"/>
    <row r="931" s="1517" customFormat="1"/>
    <row r="932" s="1517" customFormat="1"/>
    <row r="933" s="1517" customFormat="1"/>
    <row r="934" s="1517" customFormat="1"/>
    <row r="935" s="1517" customFormat="1"/>
    <row r="936" s="1517" customFormat="1"/>
    <row r="937" s="1517" customFormat="1"/>
    <row r="938" s="1517" customFormat="1"/>
    <row r="939" s="1517" customFormat="1"/>
    <row r="940" s="1517" customFormat="1"/>
    <row r="941" s="1517" customFormat="1"/>
    <row r="942" s="1517" customFormat="1"/>
    <row r="943" s="1517" customFormat="1"/>
    <row r="944" s="1517" customFormat="1"/>
    <row r="945" s="1517" customFormat="1"/>
    <row r="946" s="1517" customFormat="1"/>
    <row r="947" s="1517" customFormat="1"/>
    <row r="948" s="1517" customFormat="1"/>
    <row r="949" s="1517" customFormat="1"/>
    <row r="950" s="1517" customFormat="1"/>
    <row r="951" s="1517" customFormat="1"/>
    <row r="952" s="1517" customFormat="1"/>
    <row r="953" s="1517" customFormat="1"/>
    <row r="954" s="1517" customFormat="1"/>
    <row r="955" s="1517" customFormat="1"/>
    <row r="956" s="1517" customFormat="1"/>
    <row r="957" s="1517" customFormat="1"/>
    <row r="958" s="1517" customFormat="1"/>
    <row r="959" s="1517" customFormat="1"/>
    <row r="960" s="1517" customFormat="1"/>
    <row r="961" s="1517" customFormat="1"/>
    <row r="962" s="1517" customFormat="1"/>
    <row r="963" s="1517" customFormat="1"/>
    <row r="964" s="1517" customFormat="1"/>
    <row r="965" s="1517" customFormat="1"/>
    <row r="966" s="1517" customFormat="1"/>
    <row r="967" s="1517" customFormat="1"/>
    <row r="968" s="1517" customFormat="1"/>
    <row r="969" s="1517" customFormat="1"/>
    <row r="970" s="1517" customFormat="1"/>
    <row r="971" s="1517" customFormat="1"/>
    <row r="972" s="1517" customFormat="1"/>
    <row r="973" s="1517" customFormat="1"/>
    <row r="974" s="1517" customFormat="1"/>
    <row r="975" s="1517" customFormat="1"/>
    <row r="976" s="1517" customFormat="1"/>
    <row r="977" s="1517" customFormat="1"/>
    <row r="978" s="1517" customFormat="1"/>
    <row r="979" s="1517" customFormat="1"/>
    <row r="980" s="1517" customFormat="1"/>
    <row r="981" s="1517" customFormat="1"/>
    <row r="982" s="1517" customFormat="1"/>
    <row r="983" s="1517" customFormat="1"/>
    <row r="984" s="1517" customFormat="1"/>
    <row r="985" s="1517" customFormat="1"/>
    <row r="986" s="1517" customFormat="1"/>
    <row r="987" s="1517" customFormat="1"/>
    <row r="988" s="1517" customFormat="1"/>
    <row r="989" s="1517" customFormat="1"/>
    <row r="990" s="1517" customFormat="1"/>
    <row r="991" s="1517" customFormat="1"/>
    <row r="992" s="1517" customFormat="1"/>
    <row r="993" s="1517" customFormat="1"/>
    <row r="994" s="1517" customFormat="1"/>
    <row r="995" s="1517" customFormat="1"/>
    <row r="996" s="1517" customFormat="1"/>
    <row r="997" s="1517" customFormat="1"/>
    <row r="998" s="1517" customFormat="1"/>
    <row r="999" s="1517" customFormat="1"/>
    <row r="1000" s="1517" customFormat="1"/>
    <row r="1001" s="1517" customFormat="1"/>
    <row r="1002" s="1517" customFormat="1"/>
    <row r="1003" s="1517" customFormat="1"/>
    <row r="1004" s="1517" customFormat="1"/>
    <row r="1005" s="1517" customFormat="1"/>
    <row r="1006" s="1517" customFormat="1"/>
    <row r="1007" s="1517" customFormat="1"/>
    <row r="1008" s="1517" customFormat="1"/>
    <row r="1009" s="1517" customFormat="1"/>
    <row r="1010" s="1517" customFormat="1"/>
    <row r="1011" s="1517" customFormat="1"/>
    <row r="1012" s="1517" customFormat="1"/>
    <row r="1013" s="1517" customFormat="1"/>
    <row r="1014" s="1517" customFormat="1"/>
    <row r="1015" s="1517" customFormat="1"/>
    <row r="1016" s="1517" customFormat="1"/>
    <row r="1017" s="1517" customFormat="1"/>
    <row r="1018" s="1517" customFormat="1"/>
    <row r="1019" s="1517" customFormat="1"/>
    <row r="1020" s="1517" customFormat="1"/>
    <row r="1021" s="1517" customFormat="1"/>
    <row r="1022" s="1517" customFormat="1"/>
    <row r="1023" s="1517" customFormat="1"/>
    <row r="1024" s="1517" customFormat="1"/>
    <row r="1025" s="1517" customFormat="1"/>
    <row r="1026" s="1517" customFormat="1"/>
    <row r="1027" s="1517" customFormat="1"/>
    <row r="1028" s="1517" customFormat="1"/>
    <row r="1029" s="1517" customFormat="1"/>
    <row r="1030" s="1517" customFormat="1"/>
    <row r="1031" s="1517" customFormat="1"/>
    <row r="1032" s="1517" customFormat="1"/>
    <row r="1033" s="1517" customFormat="1"/>
    <row r="1034" s="1517" customFormat="1"/>
    <row r="1035" s="1517" customFormat="1"/>
    <row r="1036" s="1517" customFormat="1"/>
    <row r="1037" s="1517" customFormat="1"/>
    <row r="1038" s="1517" customFormat="1"/>
    <row r="1039" s="1517" customFormat="1"/>
    <row r="1040" s="1517" customFormat="1"/>
    <row r="1041" s="1517" customFormat="1"/>
    <row r="1042" s="1517" customFormat="1"/>
    <row r="1043" s="1517" customFormat="1"/>
    <row r="1044" s="1517" customFormat="1"/>
    <row r="1045" s="1517" customFormat="1"/>
    <row r="1046" s="1517" customFormat="1"/>
    <row r="1047" s="1517" customFormat="1"/>
    <row r="1048" s="1517" customFormat="1"/>
    <row r="1049" s="1517" customFormat="1"/>
    <row r="1050" s="1517" customFormat="1"/>
    <row r="1051" s="1517" customFormat="1"/>
    <row r="1052" s="1517" customFormat="1"/>
    <row r="1053" s="1517" customFormat="1"/>
    <row r="1054" s="1517" customFormat="1"/>
    <row r="1055" s="1517" customFormat="1"/>
    <row r="1056" s="1517" customFormat="1"/>
    <row r="1057" s="1517" customFormat="1"/>
    <row r="1058" s="1517" customFormat="1"/>
    <row r="1059" s="1517" customFormat="1"/>
    <row r="1060" s="1517" customFormat="1"/>
    <row r="1061" s="1517" customFormat="1"/>
    <row r="1062" s="1517" customFormat="1"/>
    <row r="1063" s="1517" customFormat="1"/>
    <row r="1064" s="1517" customFormat="1"/>
    <row r="1065" s="1517" customFormat="1"/>
    <row r="1066" s="1517" customFormat="1"/>
    <row r="1067" s="1517" customFormat="1"/>
    <row r="1068" s="1517" customFormat="1"/>
    <row r="1069" s="1517" customFormat="1"/>
    <row r="1070" s="1517" customFormat="1"/>
    <row r="1071" s="1517" customFormat="1"/>
    <row r="1072" s="1517" customFormat="1"/>
    <row r="1073" s="1517" customFormat="1"/>
    <row r="1074" s="1517" customFormat="1"/>
    <row r="1075" s="1517" customFormat="1"/>
    <row r="1076" s="1517" customFormat="1"/>
    <row r="1077" s="1517" customFormat="1"/>
    <row r="1078" s="1517" customFormat="1"/>
    <row r="1079" s="1517" customFormat="1"/>
    <row r="1080" s="1517" customFormat="1"/>
    <row r="1081" s="1517" customFormat="1"/>
    <row r="1082" s="1517" customFormat="1"/>
    <row r="1083" s="1517" customFormat="1"/>
    <row r="1084" s="1517" customFormat="1"/>
    <row r="1085" s="1517" customFormat="1"/>
    <row r="1086" s="1517" customFormat="1"/>
    <row r="1087" s="1517" customFormat="1"/>
    <row r="1088" s="1517" customFormat="1"/>
    <row r="1089" s="1517" customFormat="1"/>
    <row r="1090" s="1517" customFormat="1"/>
    <row r="1091" s="1517" customFormat="1"/>
    <row r="1092" s="1517" customFormat="1"/>
    <row r="1093" s="1517" customFormat="1"/>
    <row r="1094" s="1517" customFormat="1"/>
    <row r="1095" s="1517" customFormat="1"/>
    <row r="1096" s="1517" customFormat="1"/>
    <row r="1097" s="1517" customFormat="1"/>
    <row r="1098" s="1517" customFormat="1"/>
    <row r="1099" s="1517" customFormat="1"/>
    <row r="1100" s="1517" customFormat="1"/>
    <row r="1101" s="1517" customFormat="1"/>
    <row r="1102" s="1517" customFormat="1"/>
    <row r="1103" s="1517" customFormat="1"/>
    <row r="1104" s="1517" customFormat="1"/>
    <row r="1105" s="1517" customFormat="1"/>
    <row r="1106" s="1517" customFormat="1"/>
    <row r="1107" s="1517" customFormat="1"/>
    <row r="1108" s="1517" customFormat="1"/>
    <row r="1109" s="1517" customFormat="1"/>
    <row r="1110" s="1517" customFormat="1"/>
    <row r="1111" s="1517" customFormat="1"/>
    <row r="1112" s="1517" customFormat="1"/>
    <row r="1113" s="1517" customFormat="1"/>
    <row r="1114" s="1517" customFormat="1"/>
    <row r="1115" s="1517" customFormat="1"/>
    <row r="1116" s="1517" customFormat="1"/>
    <row r="1117" s="1517" customFormat="1"/>
    <row r="1118" s="1517" customFormat="1"/>
    <row r="1119" s="1517" customFormat="1"/>
    <row r="1120" s="1517" customFormat="1"/>
    <row r="1121" s="1517" customFormat="1"/>
    <row r="1122" s="1517" customFormat="1"/>
    <row r="1123" s="1517" customFormat="1"/>
    <row r="1124" s="1517" customFormat="1"/>
    <row r="1125" s="1517" customFormat="1"/>
    <row r="1126" s="1517" customFormat="1"/>
    <row r="1127" s="1517" customFormat="1"/>
    <row r="1128" s="1517" customFormat="1"/>
    <row r="1129" s="1517" customFormat="1"/>
    <row r="1130" s="1517" customFormat="1"/>
    <row r="1131" s="1517" customFormat="1"/>
    <row r="1132" s="1517" customFormat="1"/>
    <row r="1133" s="1517" customFormat="1"/>
    <row r="1134" s="1517" customFormat="1"/>
    <row r="1135" s="1517" customFormat="1"/>
    <row r="1136" s="1517" customFormat="1"/>
    <row r="1137" s="1517" customFormat="1"/>
    <row r="1138" s="1517" customFormat="1"/>
    <row r="1139" s="1517" customFormat="1"/>
    <row r="1140" s="1517" customFormat="1"/>
    <row r="1141" s="1517" customFormat="1"/>
    <row r="1142" s="1517" customFormat="1"/>
    <row r="1143" s="1517" customFormat="1"/>
    <row r="1144" s="1517" customFormat="1"/>
    <row r="1145" s="1517" customFormat="1"/>
    <row r="1146" s="1517" customFormat="1"/>
    <row r="1147" s="1517" customFormat="1"/>
    <row r="1148" s="1517" customFormat="1"/>
    <row r="1149" s="1517" customFormat="1"/>
    <row r="1150" s="1517" customFormat="1"/>
    <row r="1151" s="1517" customFormat="1"/>
    <row r="1152" s="1517" customFormat="1"/>
    <row r="1153" s="1517" customFormat="1"/>
  </sheetData>
  <sheetProtection algorithmName="SHA-512" hashValue="pEWsdSlaD8AC3QA9Vz2xOio1KvhkI0dSnPvQfFCv8CEuCGCVzmd/6iIGO1pOK60tYnVHWnZmkaneS0m3IixYUQ==" saltValue="CzknmebQaY3rQ3X5WnJ9Tg==" spinCount="100000" sheet="1" objects="1" scenarios="1"/>
  <mergeCells count="6">
    <mergeCell ref="C3:F3"/>
    <mergeCell ref="H9:H10"/>
    <mergeCell ref="I9:I10"/>
    <mergeCell ref="G6:I6"/>
    <mergeCell ref="B7:B8"/>
    <mergeCell ref="E7:E8"/>
  </mergeCells>
  <hyperlinks>
    <hyperlink ref="F17" location="Index!A1" display="Return to Index"/>
  </hyperlinks>
  <pageMargins left="0.23622047244094491" right="0.23622047244094491" top="0.74803149606299213" bottom="0.74803149606299213" header="0.31496062992125984" footer="0.31496062992125984"/>
  <pageSetup paperSize="9" orientation="landscape" horizontalDpi="4294967293" verticalDpi="0"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ID645"/>
  <sheetViews>
    <sheetView topLeftCell="A16" workbookViewId="0">
      <selection activeCell="F24" sqref="F24"/>
    </sheetView>
  </sheetViews>
  <sheetFormatPr defaultRowHeight="15"/>
  <cols>
    <col min="1" max="1" width="8.7109375" style="224"/>
    <col min="2" max="2" width="41.7109375" customWidth="1"/>
    <col min="3" max="3" width="9.28515625" customWidth="1"/>
    <col min="4" max="4" width="11.28515625" customWidth="1"/>
    <col min="5" max="5" width="9.28515625" customWidth="1"/>
    <col min="6" max="6" width="12.28515625" customWidth="1"/>
    <col min="7" max="14" width="9.28515625" customWidth="1"/>
    <col min="15" max="238" width="8.7109375" style="224"/>
  </cols>
  <sheetData>
    <row r="1" spans="2:14" s="224" customFormat="1"/>
    <row r="2" spans="2:14" ht="18">
      <c r="B2" s="224"/>
      <c r="C2" s="2056" t="s">
        <v>576</v>
      </c>
      <c r="D2" s="2057"/>
      <c r="E2" s="2057"/>
      <c r="F2" s="2057"/>
      <c r="G2" s="2057"/>
      <c r="H2" s="2057"/>
      <c r="I2" s="2057"/>
      <c r="J2" s="2057"/>
      <c r="K2" s="2057"/>
      <c r="L2" s="2057"/>
      <c r="M2" s="2057"/>
      <c r="N2" s="2058"/>
    </row>
    <row r="3" spans="2:14">
      <c r="B3" s="224"/>
      <c r="C3" s="2059"/>
      <c r="D3" s="2060"/>
      <c r="E3" s="2060"/>
      <c r="F3" s="2060"/>
      <c r="G3" s="2060"/>
      <c r="H3" s="2060"/>
      <c r="I3" s="2060"/>
      <c r="J3" s="2060"/>
      <c r="K3" s="2060"/>
      <c r="L3" s="2060"/>
      <c r="M3" s="2060"/>
      <c r="N3" s="2061"/>
    </row>
    <row r="4" spans="2:14" s="224" customFormat="1" ht="15.75" thickBot="1"/>
    <row r="5" spans="2:14">
      <c r="B5" s="984"/>
      <c r="C5" s="2051" t="s">
        <v>688</v>
      </c>
      <c r="D5" s="2052"/>
      <c r="E5" s="2052"/>
      <c r="F5" s="2053"/>
      <c r="G5" s="2051" t="s">
        <v>689</v>
      </c>
      <c r="H5" s="2052"/>
      <c r="I5" s="2052"/>
      <c r="J5" s="2053"/>
      <c r="K5" s="2051" t="s">
        <v>690</v>
      </c>
      <c r="L5" s="2052"/>
      <c r="M5" s="2052"/>
      <c r="N5" s="2054"/>
    </row>
    <row r="6" spans="2:14">
      <c r="B6" s="963"/>
      <c r="C6" s="409" t="s">
        <v>522</v>
      </c>
      <c r="D6" s="409" t="s">
        <v>523</v>
      </c>
      <c r="E6" s="409" t="s">
        <v>524</v>
      </c>
      <c r="F6" s="409" t="s">
        <v>525</v>
      </c>
      <c r="G6" s="410" t="s">
        <v>522</v>
      </c>
      <c r="H6" s="410" t="s">
        <v>523</v>
      </c>
      <c r="I6" s="410" t="s">
        <v>524</v>
      </c>
      <c r="J6" s="410" t="s">
        <v>525</v>
      </c>
      <c r="K6" s="411" t="s">
        <v>522</v>
      </c>
      <c r="L6" s="411" t="s">
        <v>523</v>
      </c>
      <c r="M6" s="411" t="s">
        <v>524</v>
      </c>
      <c r="N6" s="964" t="s">
        <v>525</v>
      </c>
    </row>
    <row r="7" spans="2:14">
      <c r="B7" s="965" t="s">
        <v>526</v>
      </c>
      <c r="C7" s="413">
        <v>1700</v>
      </c>
      <c r="D7" s="413">
        <v>1600</v>
      </c>
      <c r="E7" s="413">
        <v>800</v>
      </c>
      <c r="F7" s="413">
        <v>750</v>
      </c>
      <c r="G7" s="414">
        <v>2400</v>
      </c>
      <c r="H7" s="414">
        <v>2300</v>
      </c>
      <c r="I7" s="414">
        <v>1100</v>
      </c>
      <c r="J7" s="414">
        <v>1050</v>
      </c>
      <c r="K7" s="415">
        <v>2600</v>
      </c>
      <c r="L7" s="415">
        <v>2400</v>
      </c>
      <c r="M7" s="415">
        <v>1200</v>
      </c>
      <c r="N7" s="966">
        <v>1100</v>
      </c>
    </row>
    <row r="8" spans="2:14">
      <c r="B8" s="965" t="s">
        <v>527</v>
      </c>
      <c r="C8" s="413">
        <v>250</v>
      </c>
      <c r="D8" s="413">
        <v>240</v>
      </c>
      <c r="E8" s="413">
        <v>110</v>
      </c>
      <c r="F8" s="413">
        <v>100</v>
      </c>
      <c r="G8" s="414">
        <v>360</v>
      </c>
      <c r="H8" s="414">
        <v>330</v>
      </c>
      <c r="I8" s="414">
        <v>150</v>
      </c>
      <c r="J8" s="414">
        <v>150</v>
      </c>
      <c r="K8" s="415">
        <v>450</v>
      </c>
      <c r="L8" s="415">
        <v>430</v>
      </c>
      <c r="M8" s="415">
        <v>200</v>
      </c>
      <c r="N8" s="966">
        <v>200</v>
      </c>
    </row>
    <row r="9" spans="2:14">
      <c r="B9" s="965" t="s">
        <v>528</v>
      </c>
      <c r="C9" s="413">
        <v>150</v>
      </c>
      <c r="D9" s="413">
        <v>100</v>
      </c>
      <c r="E9" s="413">
        <v>50</v>
      </c>
      <c r="F9" s="413">
        <v>70</v>
      </c>
      <c r="G9" s="414">
        <v>150</v>
      </c>
      <c r="H9" s="414">
        <v>150</v>
      </c>
      <c r="I9" s="414">
        <v>70</v>
      </c>
      <c r="J9" s="414">
        <v>90</v>
      </c>
      <c r="K9" s="415">
        <v>100</v>
      </c>
      <c r="L9" s="415">
        <v>240</v>
      </c>
      <c r="M9" s="415">
        <v>120</v>
      </c>
      <c r="N9" s="966">
        <v>140</v>
      </c>
    </row>
    <row r="10" spans="2:14" ht="24" customHeight="1">
      <c r="B10" s="967" t="s">
        <v>529</v>
      </c>
      <c r="C10" s="413">
        <f>SUM(C7:C9)</f>
        <v>2100</v>
      </c>
      <c r="D10" s="413">
        <f t="shared" ref="D10:N10" si="0">SUM(D7:D9)</f>
        <v>1940</v>
      </c>
      <c r="E10" s="413">
        <f t="shared" si="0"/>
        <v>960</v>
      </c>
      <c r="F10" s="413">
        <f t="shared" si="0"/>
        <v>920</v>
      </c>
      <c r="G10" s="413">
        <f t="shared" si="0"/>
        <v>2910</v>
      </c>
      <c r="H10" s="413">
        <f t="shared" si="0"/>
        <v>2780</v>
      </c>
      <c r="I10" s="413">
        <f t="shared" si="0"/>
        <v>1320</v>
      </c>
      <c r="J10" s="413">
        <f t="shared" si="0"/>
        <v>1290</v>
      </c>
      <c r="K10" s="413">
        <f t="shared" si="0"/>
        <v>3150</v>
      </c>
      <c r="L10" s="413">
        <f t="shared" si="0"/>
        <v>3070</v>
      </c>
      <c r="M10" s="413">
        <f t="shared" si="0"/>
        <v>1520</v>
      </c>
      <c r="N10" s="413">
        <f t="shared" si="0"/>
        <v>1440</v>
      </c>
    </row>
    <row r="11" spans="2:14">
      <c r="B11" s="968" t="s">
        <v>530</v>
      </c>
      <c r="C11" s="252"/>
      <c r="D11" s="252"/>
      <c r="E11" s="252"/>
      <c r="F11" s="252"/>
      <c r="G11" s="252"/>
      <c r="H11" s="252"/>
      <c r="I11" s="252"/>
      <c r="J11" s="252"/>
      <c r="K11" s="252"/>
      <c r="L11" s="252"/>
      <c r="M11" s="252"/>
      <c r="N11" s="969"/>
    </row>
    <row r="12" spans="2:14" ht="4.9000000000000004" customHeight="1">
      <c r="B12" s="968"/>
      <c r="C12" s="416"/>
      <c r="D12" s="416"/>
      <c r="E12" s="416"/>
      <c r="F12" s="416"/>
      <c r="G12" s="417"/>
      <c r="H12" s="417"/>
      <c r="I12" s="417"/>
      <c r="J12" s="417"/>
      <c r="K12" s="418"/>
      <c r="L12" s="418"/>
      <c r="M12" s="418"/>
      <c r="N12" s="970"/>
    </row>
    <row r="13" spans="2:14">
      <c r="B13" s="965" t="s">
        <v>531</v>
      </c>
      <c r="C13" s="413">
        <v>900</v>
      </c>
      <c r="D13" s="413">
        <v>850</v>
      </c>
      <c r="E13" s="413">
        <v>400</v>
      </c>
      <c r="F13" s="413">
        <v>400</v>
      </c>
      <c r="G13" s="414">
        <v>1100</v>
      </c>
      <c r="H13" s="414">
        <v>1200</v>
      </c>
      <c r="I13" s="414">
        <v>570</v>
      </c>
      <c r="J13" s="414">
        <v>500</v>
      </c>
      <c r="K13" s="415">
        <v>1160</v>
      </c>
      <c r="L13" s="415">
        <v>1000</v>
      </c>
      <c r="M13" s="415">
        <v>550</v>
      </c>
      <c r="N13" s="966">
        <v>550</v>
      </c>
    </row>
    <row r="14" spans="2:14" ht="15.75" thickBot="1">
      <c r="B14" s="985" t="s">
        <v>532</v>
      </c>
      <c r="C14" s="986">
        <f>C10-C13</f>
        <v>1200</v>
      </c>
      <c r="D14" s="986">
        <f t="shared" ref="D14:N14" si="1">D10-D13</f>
        <v>1090</v>
      </c>
      <c r="E14" s="986">
        <f t="shared" si="1"/>
        <v>560</v>
      </c>
      <c r="F14" s="986">
        <f t="shared" si="1"/>
        <v>520</v>
      </c>
      <c r="G14" s="986">
        <f t="shared" si="1"/>
        <v>1810</v>
      </c>
      <c r="H14" s="986">
        <f t="shared" si="1"/>
        <v>1580</v>
      </c>
      <c r="I14" s="986">
        <f t="shared" si="1"/>
        <v>750</v>
      </c>
      <c r="J14" s="986">
        <f t="shared" si="1"/>
        <v>790</v>
      </c>
      <c r="K14" s="986">
        <f t="shared" si="1"/>
        <v>1990</v>
      </c>
      <c r="L14" s="986">
        <f t="shared" si="1"/>
        <v>2070</v>
      </c>
      <c r="M14" s="986">
        <f t="shared" si="1"/>
        <v>970</v>
      </c>
      <c r="N14" s="986">
        <f t="shared" si="1"/>
        <v>890</v>
      </c>
    </row>
    <row r="15" spans="2:14" s="224" customFormat="1" ht="27" customHeight="1">
      <c r="B15" s="1570"/>
      <c r="F15" s="1571">
        <f>SUM(K14:N14)</f>
        <v>5920</v>
      </c>
      <c r="J15" s="1571">
        <f>SUM(G14:J14)</f>
        <v>4930</v>
      </c>
      <c r="N15" s="1571">
        <f>SUM(C14:F14)</f>
        <v>3370</v>
      </c>
    </row>
    <row r="16" spans="2:14" s="224" customFormat="1" ht="15.75" thickBot="1">
      <c r="B16" s="2055" t="s">
        <v>687</v>
      </c>
      <c r="C16" s="2055"/>
      <c r="D16" s="2055"/>
      <c r="E16" s="2055"/>
      <c r="F16" s="2055"/>
      <c r="J16" s="1571"/>
      <c r="N16" s="1571"/>
    </row>
    <row r="17" spans="2:14" ht="15.75" thickBot="1">
      <c r="B17" s="974"/>
      <c r="C17" s="975">
        <v>2016</v>
      </c>
      <c r="D17" s="976">
        <v>2017</v>
      </c>
      <c r="E17" s="977">
        <v>2018</v>
      </c>
      <c r="F17" s="978" t="s">
        <v>686</v>
      </c>
      <c r="G17" s="224"/>
      <c r="H17" s="224"/>
      <c r="I17" s="224"/>
      <c r="J17" s="224"/>
      <c r="K17" s="224"/>
      <c r="L17" s="224"/>
      <c r="M17" s="224"/>
      <c r="N17" s="224"/>
    </row>
    <row r="18" spans="2:14" ht="15.75" thickBot="1">
      <c r="B18" s="419" t="s">
        <v>526</v>
      </c>
      <c r="C18" s="982">
        <f>SUM(C7:F7)</f>
        <v>4850</v>
      </c>
      <c r="D18" s="982">
        <f>SUM(G7:J7)</f>
        <v>6850</v>
      </c>
      <c r="E18" s="982">
        <f>SUM(K7:N7)</f>
        <v>7300</v>
      </c>
      <c r="F18" s="420"/>
      <c r="G18" s="224"/>
      <c r="H18" s="224"/>
      <c r="I18" s="224"/>
      <c r="J18" s="224"/>
      <c r="K18" s="224"/>
      <c r="L18" s="224"/>
      <c r="M18" s="224"/>
      <c r="N18" s="224"/>
    </row>
    <row r="19" spans="2:14" ht="15.75" thickBot="1">
      <c r="B19" s="421" t="s">
        <v>527</v>
      </c>
      <c r="C19" s="982">
        <f>SUM(C8:F8)</f>
        <v>700</v>
      </c>
      <c r="D19" s="982">
        <f>SUM(G8:J8)</f>
        <v>990</v>
      </c>
      <c r="E19" s="982">
        <f>SUM(K8:N8)</f>
        <v>1280</v>
      </c>
      <c r="F19" s="422"/>
      <c r="G19" s="224"/>
      <c r="H19" s="224"/>
      <c r="I19" s="224"/>
      <c r="J19" s="224"/>
      <c r="K19" s="224"/>
      <c r="L19" s="224"/>
      <c r="M19" s="224"/>
      <c r="N19" s="224"/>
    </row>
    <row r="20" spans="2:14" ht="15.75" thickBot="1">
      <c r="B20" s="423" t="s">
        <v>528</v>
      </c>
      <c r="C20" s="982">
        <f>SUM(C9:F9)</f>
        <v>370</v>
      </c>
      <c r="D20" s="982">
        <f>SUM(G9:J9)</f>
        <v>460</v>
      </c>
      <c r="E20" s="982">
        <f>SUM(K9:N9)</f>
        <v>600</v>
      </c>
      <c r="F20" s="422"/>
      <c r="G20" s="224"/>
      <c r="H20" s="224"/>
      <c r="I20" s="224"/>
      <c r="J20" s="224"/>
      <c r="K20" s="224"/>
      <c r="L20" s="224"/>
      <c r="M20" s="224"/>
      <c r="N20" s="224"/>
    </row>
    <row r="21" spans="2:14">
      <c r="B21" s="424" t="s">
        <v>529</v>
      </c>
      <c r="C21" s="425">
        <f>SUM(C18:C20)</f>
        <v>5920</v>
      </c>
      <c r="D21" s="425">
        <f t="shared" ref="D21:E21" si="2">SUM(D18:D20)</f>
        <v>8300</v>
      </c>
      <c r="E21" s="425">
        <f t="shared" si="2"/>
        <v>9180</v>
      </c>
      <c r="F21" s="426"/>
      <c r="G21" s="224"/>
      <c r="H21" s="224"/>
      <c r="I21" s="224"/>
      <c r="J21" s="224"/>
      <c r="K21" s="224"/>
      <c r="L21" s="224"/>
      <c r="M21" s="224"/>
      <c r="N21" s="224"/>
    </row>
    <row r="22" spans="2:14" ht="7.5" customHeight="1">
      <c r="B22" s="427"/>
      <c r="C22" s="428"/>
      <c r="D22" s="428"/>
      <c r="E22" s="428"/>
      <c r="F22" s="429"/>
      <c r="G22" s="224"/>
      <c r="H22" s="224"/>
      <c r="I22" s="224"/>
      <c r="J22" s="224"/>
      <c r="K22" s="224"/>
      <c r="L22" s="224"/>
      <c r="M22" s="224"/>
      <c r="N22" s="224"/>
    </row>
    <row r="23" spans="2:14" ht="15.75" thickBot="1">
      <c r="B23" s="430" t="s">
        <v>533</v>
      </c>
      <c r="C23" s="431"/>
      <c r="D23" s="431"/>
      <c r="E23" s="431"/>
      <c r="F23" s="432"/>
      <c r="G23" s="224"/>
      <c r="H23" s="224"/>
      <c r="I23" s="224"/>
      <c r="J23" s="224"/>
      <c r="K23" s="224"/>
      <c r="L23" s="224"/>
      <c r="M23" s="224"/>
      <c r="N23" s="224"/>
    </row>
    <row r="24" spans="2:14" ht="15.75" thickBot="1">
      <c r="B24" s="433" t="s">
        <v>531</v>
      </c>
      <c r="C24" s="983">
        <f>SUM(C13:F13)</f>
        <v>2550</v>
      </c>
      <c r="D24" s="983">
        <f>SUM(G13:J13)</f>
        <v>3370</v>
      </c>
      <c r="E24" s="983">
        <f>SUM(K13:N13)</f>
        <v>3260</v>
      </c>
      <c r="F24" s="434"/>
      <c r="G24" s="224"/>
      <c r="H24" s="224"/>
      <c r="I24" s="224"/>
      <c r="J24" s="224"/>
      <c r="K24" s="224"/>
      <c r="L24" s="224"/>
      <c r="M24" s="224"/>
      <c r="N24" s="224"/>
    </row>
    <row r="25" spans="2:14" ht="15.75" thickBot="1">
      <c r="B25" s="979" t="s">
        <v>532</v>
      </c>
      <c r="C25" s="980">
        <f>C21-C24</f>
        <v>3370</v>
      </c>
      <c r="D25" s="980">
        <f>D21-D24</f>
        <v>4930</v>
      </c>
      <c r="E25" s="981">
        <f>E21-E24</f>
        <v>5920</v>
      </c>
      <c r="F25" s="978">
        <f>SUM(C25:E25)</f>
        <v>14220</v>
      </c>
      <c r="G25" s="224"/>
      <c r="H25" s="224"/>
      <c r="I25" s="224"/>
      <c r="J25" s="224"/>
      <c r="K25" s="224"/>
      <c r="L25" s="224"/>
      <c r="M25" s="224"/>
      <c r="N25" s="224"/>
    </row>
    <row r="26" spans="2:14" s="224" customFormat="1" ht="18" customHeight="1">
      <c r="B26" s="1570"/>
      <c r="C26" s="1570"/>
      <c r="D26" s="1572"/>
      <c r="E26" s="1573"/>
      <c r="F26" s="1574"/>
    </row>
    <row r="27" spans="2:14">
      <c r="B27" s="412" t="s">
        <v>534</v>
      </c>
      <c r="C27" s="435" t="s">
        <v>459</v>
      </c>
      <c r="D27" s="436">
        <f>AVERAGE(C25:E25)</f>
        <v>4740</v>
      </c>
      <c r="E27" s="1573"/>
      <c r="F27" s="1573"/>
      <c r="G27" s="224"/>
      <c r="H27" s="224"/>
      <c r="I27" s="224"/>
      <c r="J27" s="224"/>
      <c r="K27" s="224"/>
      <c r="L27" s="224"/>
      <c r="M27" s="224"/>
      <c r="N27" s="224"/>
    </row>
    <row r="28" spans="2:14">
      <c r="B28" s="412" t="s">
        <v>535</v>
      </c>
      <c r="C28" s="437">
        <v>0.15</v>
      </c>
      <c r="E28" s="1573"/>
      <c r="F28" s="1573"/>
      <c r="G28" s="224"/>
      <c r="H28" s="224"/>
      <c r="I28" s="224"/>
      <c r="J28" s="224"/>
      <c r="K28" s="224"/>
      <c r="L28" s="224"/>
      <c r="M28" s="224"/>
      <c r="N28" s="224"/>
    </row>
    <row r="29" spans="2:14">
      <c r="B29" s="412" t="s">
        <v>536</v>
      </c>
      <c r="C29" s="438" t="s">
        <v>461</v>
      </c>
      <c r="D29" s="439">
        <f>D27*0.15</f>
        <v>711</v>
      </c>
      <c r="E29" s="1573"/>
      <c r="F29" s="1573"/>
      <c r="G29" s="224"/>
      <c r="H29" s="224"/>
      <c r="I29" s="224"/>
      <c r="J29" s="224"/>
      <c r="K29" s="224"/>
      <c r="L29" s="224"/>
      <c r="M29" s="224"/>
      <c r="N29" s="224"/>
    </row>
    <row r="30" spans="2:14" s="224" customFormat="1">
      <c r="B30" s="1570"/>
      <c r="C30" s="1570"/>
      <c r="D30" s="1572"/>
      <c r="E30" s="1573"/>
      <c r="F30" s="1573"/>
    </row>
    <row r="31" spans="2:14">
      <c r="B31" s="971" t="s">
        <v>537</v>
      </c>
      <c r="C31" s="972">
        <v>12.5</v>
      </c>
      <c r="D31" s="973">
        <f>D29*12.5</f>
        <v>8887.5</v>
      </c>
      <c r="E31" s="440"/>
      <c r="F31" s="440"/>
    </row>
    <row r="32" spans="2:14" s="224" customFormat="1">
      <c r="B32" s="1570"/>
      <c r="C32" s="1570"/>
      <c r="D32" s="1572"/>
      <c r="E32" s="1573"/>
      <c r="F32" s="1573"/>
    </row>
    <row r="33" spans="2:14" s="224" customFormat="1">
      <c r="B33" s="1570" t="s">
        <v>538</v>
      </c>
      <c r="C33" s="1570"/>
      <c r="D33" s="1572"/>
      <c r="E33" s="1573"/>
      <c r="F33" s="1573"/>
    </row>
    <row r="34" spans="2:14" s="224" customFormat="1"/>
    <row r="35" spans="2:14" s="224" customFormat="1"/>
    <row r="36" spans="2:14" ht="15.75">
      <c r="B36" s="852" t="s">
        <v>245</v>
      </c>
      <c r="C36" s="224"/>
      <c r="D36" s="224"/>
      <c r="E36" s="224"/>
      <c r="F36" s="224"/>
      <c r="G36" s="224"/>
      <c r="H36" s="224"/>
      <c r="I36" s="224"/>
      <c r="J36" s="224"/>
      <c r="K36" s="224"/>
      <c r="L36" s="224"/>
      <c r="M36" s="224"/>
      <c r="N36" s="224"/>
    </row>
    <row r="37" spans="2:14" s="224" customFormat="1"/>
    <row r="38" spans="2:14" s="224" customFormat="1"/>
    <row r="39" spans="2:14" s="224" customFormat="1"/>
    <row r="40" spans="2:14" s="224" customFormat="1"/>
    <row r="41" spans="2:14" s="224" customFormat="1"/>
    <row r="42" spans="2:14" s="224" customFormat="1"/>
    <row r="43" spans="2:14" s="224" customFormat="1"/>
    <row r="44" spans="2:14" s="224" customFormat="1"/>
    <row r="45" spans="2:14" s="224" customFormat="1"/>
    <row r="46" spans="2:14" s="224" customFormat="1"/>
    <row r="47" spans="2:14" s="224" customFormat="1"/>
    <row r="48" spans="2:14" s="224" customFormat="1"/>
    <row r="49" s="224" customFormat="1"/>
    <row r="50" s="224" customFormat="1"/>
    <row r="51" s="224" customFormat="1"/>
    <row r="52" s="224" customFormat="1"/>
    <row r="53" s="224" customFormat="1"/>
    <row r="54" s="224" customFormat="1"/>
    <row r="55" s="224" customFormat="1"/>
    <row r="56" s="224" customFormat="1"/>
    <row r="57" s="224" customFormat="1"/>
    <row r="58" s="224" customFormat="1"/>
    <row r="59" s="224" customFormat="1"/>
    <row r="60" s="224" customFormat="1"/>
    <row r="61" s="224" customFormat="1"/>
    <row r="62" s="224" customFormat="1"/>
    <row r="63" s="224" customFormat="1"/>
    <row r="64" s="224" customFormat="1"/>
    <row r="65" s="224" customFormat="1"/>
    <row r="66" s="224" customFormat="1"/>
    <row r="67" s="224" customFormat="1"/>
    <row r="68" s="224" customFormat="1"/>
    <row r="69" s="224" customFormat="1"/>
    <row r="70" s="224" customFormat="1"/>
    <row r="71" s="224" customFormat="1"/>
    <row r="72" s="224" customFormat="1"/>
    <row r="73" s="224" customFormat="1"/>
    <row r="74" s="224" customFormat="1"/>
    <row r="75" s="224" customFormat="1"/>
    <row r="76" s="224" customFormat="1"/>
    <row r="77" s="224" customFormat="1"/>
    <row r="78" s="224" customFormat="1"/>
    <row r="79" s="224" customFormat="1"/>
    <row r="80" s="224" customFormat="1"/>
    <row r="81" s="224" customFormat="1"/>
    <row r="82" s="224" customFormat="1"/>
    <row r="83" s="224" customFormat="1"/>
    <row r="84" s="224" customFormat="1"/>
    <row r="85" s="224" customFormat="1"/>
    <row r="86" s="224" customFormat="1"/>
    <row r="87" s="224" customFormat="1"/>
    <row r="88" s="224" customFormat="1"/>
    <row r="89" s="224" customFormat="1"/>
    <row r="90" s="224" customFormat="1"/>
    <row r="91" s="224" customFormat="1"/>
    <row r="92" s="224" customFormat="1"/>
    <row r="93" s="224" customFormat="1"/>
    <row r="94" s="224" customFormat="1"/>
    <row r="95" s="224" customFormat="1"/>
    <row r="96" s="224" customFormat="1"/>
    <row r="97" s="224" customFormat="1"/>
    <row r="98" s="224" customFormat="1"/>
    <row r="99" s="224" customFormat="1"/>
    <row r="100" s="224" customFormat="1"/>
    <row r="101" s="224" customFormat="1"/>
    <row r="102" s="224" customFormat="1"/>
    <row r="103" s="224" customFormat="1"/>
    <row r="104" s="224" customFormat="1"/>
    <row r="105" s="224" customFormat="1"/>
    <row r="106" s="224" customFormat="1"/>
    <row r="107" s="224" customFormat="1"/>
    <row r="108" s="224" customFormat="1"/>
    <row r="109" s="224" customFormat="1"/>
    <row r="110" s="224" customFormat="1"/>
    <row r="111" s="224" customFormat="1"/>
    <row r="112" s="224" customFormat="1"/>
    <row r="113" s="224" customFormat="1"/>
    <row r="114" s="224" customFormat="1"/>
    <row r="115" s="224" customFormat="1"/>
    <row r="116" s="224" customFormat="1"/>
    <row r="117" s="224" customFormat="1"/>
    <row r="118" s="224" customFormat="1"/>
    <row r="119" s="224" customFormat="1"/>
    <row r="120" s="224" customFormat="1"/>
    <row r="121" s="224" customFormat="1"/>
    <row r="122" s="224" customFormat="1"/>
    <row r="123" s="224" customFormat="1"/>
    <row r="124" s="224" customFormat="1"/>
    <row r="125" s="224" customFormat="1"/>
    <row r="126" s="224" customFormat="1"/>
    <row r="127" s="224" customFormat="1"/>
    <row r="128" s="224" customFormat="1"/>
    <row r="129" s="224" customFormat="1"/>
    <row r="130" s="224" customFormat="1"/>
    <row r="131" s="224" customFormat="1"/>
    <row r="132" s="224" customFormat="1"/>
    <row r="133" s="224" customFormat="1"/>
    <row r="134" s="224" customFormat="1"/>
    <row r="135" s="224" customFormat="1"/>
    <row r="136" s="224" customFormat="1"/>
    <row r="137" s="224" customFormat="1"/>
    <row r="138" s="224" customFormat="1"/>
    <row r="139" s="224" customFormat="1"/>
    <row r="140" s="224" customFormat="1"/>
    <row r="141" s="224" customFormat="1"/>
    <row r="142" s="224" customFormat="1"/>
    <row r="143" s="224" customFormat="1"/>
    <row r="144" s="224" customFormat="1"/>
    <row r="145" s="224" customFormat="1"/>
    <row r="146" s="224" customFormat="1"/>
    <row r="147" s="224" customFormat="1"/>
    <row r="148" s="224" customFormat="1"/>
    <row r="149" s="224" customFormat="1"/>
    <row r="150" s="224" customFormat="1"/>
    <row r="151" s="224" customFormat="1"/>
    <row r="152" s="224" customFormat="1"/>
    <row r="153" s="224" customFormat="1"/>
    <row r="154" s="224" customFormat="1"/>
    <row r="155" s="224" customFormat="1"/>
    <row r="156" s="224" customFormat="1"/>
    <row r="157" s="224" customFormat="1"/>
    <row r="158" s="224" customFormat="1"/>
    <row r="159" s="224" customFormat="1"/>
    <row r="160" s="224" customFormat="1"/>
    <row r="161" s="224" customFormat="1"/>
    <row r="162" s="224" customFormat="1"/>
    <row r="163" s="224" customFormat="1"/>
    <row r="164" s="224" customFormat="1"/>
    <row r="165" s="224" customFormat="1"/>
    <row r="166" s="224" customFormat="1"/>
    <row r="167" s="224" customFormat="1"/>
    <row r="168" s="224" customFormat="1"/>
    <row r="169" s="224" customFormat="1"/>
    <row r="170" s="224" customFormat="1"/>
    <row r="171" s="224" customFormat="1"/>
    <row r="172" s="224" customFormat="1"/>
    <row r="173" s="224" customFormat="1"/>
    <row r="174" s="224" customFormat="1"/>
    <row r="175" s="224" customFormat="1"/>
    <row r="176" s="224" customFormat="1"/>
    <row r="177" s="224" customFormat="1"/>
    <row r="178" s="224" customFormat="1"/>
    <row r="179" s="224" customFormat="1"/>
    <row r="180" s="224" customFormat="1"/>
    <row r="181" s="224" customFormat="1"/>
    <row r="182" s="224" customFormat="1"/>
    <row r="183" s="224" customFormat="1"/>
    <row r="184" s="224" customFormat="1"/>
    <row r="185" s="224" customFormat="1"/>
    <row r="186" s="224" customFormat="1"/>
    <row r="187" s="224" customFormat="1"/>
    <row r="188" s="224" customFormat="1"/>
    <row r="189" s="224" customFormat="1"/>
    <row r="190" s="224" customFormat="1"/>
    <row r="191" s="224" customFormat="1"/>
    <row r="192" s="224" customFormat="1"/>
    <row r="193" s="224" customFormat="1"/>
    <row r="194" s="224" customFormat="1"/>
    <row r="195" s="224" customFormat="1"/>
    <row r="196" s="224" customFormat="1"/>
    <row r="197" s="224" customFormat="1"/>
    <row r="198" s="224" customFormat="1"/>
    <row r="199" s="224" customFormat="1"/>
    <row r="200" s="224" customFormat="1"/>
    <row r="201" s="224" customFormat="1"/>
    <row r="202" s="224" customFormat="1"/>
    <row r="203" s="224" customFormat="1"/>
    <row r="204" s="224" customFormat="1"/>
    <row r="205" s="224" customFormat="1"/>
    <row r="206" s="224" customFormat="1"/>
    <row r="207" s="224" customFormat="1"/>
    <row r="208" s="224" customFormat="1"/>
    <row r="209" s="224" customFormat="1"/>
    <row r="210" s="224" customFormat="1"/>
    <row r="211" s="224" customFormat="1"/>
    <row r="212" s="224" customFormat="1"/>
    <row r="213" s="224" customFormat="1"/>
    <row r="214" s="224" customFormat="1"/>
    <row r="215" s="224" customFormat="1"/>
    <row r="216" s="224" customFormat="1"/>
    <row r="217" s="224" customFormat="1"/>
    <row r="218" s="224" customFormat="1"/>
    <row r="219" s="224" customFormat="1"/>
    <row r="220" s="224" customFormat="1"/>
    <row r="221" s="224" customFormat="1"/>
    <row r="222" s="224" customFormat="1"/>
    <row r="223" s="224" customFormat="1"/>
    <row r="224" s="224" customFormat="1"/>
    <row r="225" s="224" customFormat="1"/>
    <row r="226" s="224" customFormat="1"/>
    <row r="227" s="224" customFormat="1"/>
    <row r="228" s="224" customFormat="1"/>
    <row r="229" s="224" customFormat="1"/>
    <row r="230" s="224" customFormat="1"/>
    <row r="231" s="224" customFormat="1"/>
    <row r="232" s="224" customFormat="1"/>
    <row r="233" s="224" customFormat="1"/>
    <row r="234" s="224" customFormat="1"/>
    <row r="235" s="224" customFormat="1"/>
    <row r="236" s="224" customFormat="1"/>
    <row r="237" s="224" customFormat="1"/>
    <row r="238" s="224" customFormat="1"/>
    <row r="239" s="224" customFormat="1"/>
    <row r="240" s="224" customFormat="1"/>
    <row r="241" s="224" customFormat="1"/>
    <row r="242" s="224" customFormat="1"/>
    <row r="243" s="224" customFormat="1"/>
    <row r="244" s="224" customFormat="1"/>
    <row r="245" s="224" customFormat="1"/>
    <row r="246" s="224" customFormat="1"/>
    <row r="247" s="224" customFormat="1"/>
    <row r="248" s="224" customFormat="1"/>
    <row r="249" s="224" customFormat="1"/>
    <row r="250" s="224" customFormat="1"/>
    <row r="251" s="224" customFormat="1"/>
    <row r="252" s="224" customFormat="1"/>
    <row r="253" s="224" customFormat="1"/>
    <row r="254" s="224" customFormat="1"/>
    <row r="255" s="224" customFormat="1"/>
    <row r="256" s="224" customFormat="1"/>
    <row r="257" s="224" customFormat="1"/>
    <row r="258" s="224" customFormat="1"/>
    <row r="259" s="224" customFormat="1"/>
    <row r="260" s="224" customFormat="1"/>
    <row r="261" s="224" customFormat="1"/>
    <row r="262" s="224" customFormat="1"/>
    <row r="263" s="224" customFormat="1"/>
    <row r="264" s="224" customFormat="1"/>
    <row r="265" s="224" customFormat="1"/>
    <row r="266" s="224" customFormat="1"/>
    <row r="267" s="224" customFormat="1"/>
    <row r="268" s="224" customFormat="1"/>
    <row r="269" s="224" customFormat="1"/>
    <row r="270" s="224" customFormat="1"/>
    <row r="271" s="224" customFormat="1"/>
    <row r="272" s="224" customFormat="1"/>
    <row r="273" s="224" customFormat="1"/>
    <row r="274" s="224" customFormat="1"/>
    <row r="275" s="224" customFormat="1"/>
    <row r="276" s="224" customFormat="1"/>
    <row r="277" s="224" customFormat="1"/>
    <row r="278" s="224" customFormat="1"/>
    <row r="279" s="224" customFormat="1"/>
    <row r="280" s="224" customFormat="1"/>
    <row r="281" s="224" customFormat="1"/>
    <row r="282" s="224" customFormat="1"/>
    <row r="283" s="224" customFormat="1"/>
    <row r="284" s="224" customFormat="1"/>
    <row r="285" s="224" customFormat="1"/>
    <row r="286" s="224" customFormat="1"/>
    <row r="287" s="224" customFormat="1"/>
    <row r="288" s="224" customFormat="1"/>
    <row r="289" s="224" customFormat="1"/>
    <row r="290" s="224" customFormat="1"/>
    <row r="291" s="224" customFormat="1"/>
    <row r="292" s="224" customFormat="1"/>
    <row r="293" s="224" customFormat="1"/>
    <row r="294" s="224" customFormat="1"/>
    <row r="295" s="224" customFormat="1"/>
    <row r="296" s="224" customFormat="1"/>
    <row r="297" s="224" customFormat="1"/>
    <row r="298" s="224" customFormat="1"/>
    <row r="299" s="224" customFormat="1"/>
    <row r="300" s="224" customFormat="1"/>
    <row r="301" s="224" customFormat="1"/>
    <row r="302" s="224" customFormat="1"/>
    <row r="303" s="224" customFormat="1"/>
    <row r="304" s="224" customFormat="1"/>
    <row r="305" s="224" customFormat="1"/>
    <row r="306" s="224" customFormat="1"/>
    <row r="307" s="224" customFormat="1"/>
    <row r="308" s="224" customFormat="1"/>
    <row r="309" s="224" customFormat="1"/>
    <row r="310" s="224" customFormat="1"/>
    <row r="311" s="224" customFormat="1"/>
    <row r="312" s="224" customFormat="1"/>
    <row r="313" s="224" customFormat="1"/>
    <row r="314" s="224" customFormat="1"/>
    <row r="315" s="224" customFormat="1"/>
    <row r="316" s="224" customFormat="1"/>
    <row r="317" s="224" customFormat="1"/>
    <row r="318" s="224" customFormat="1"/>
    <row r="319" s="224" customFormat="1"/>
    <row r="320" s="224" customFormat="1"/>
    <row r="321" s="224" customFormat="1"/>
    <row r="322" s="224" customFormat="1"/>
    <row r="323" s="224" customFormat="1"/>
    <row r="324" s="224" customFormat="1"/>
    <row r="325" s="224" customFormat="1"/>
    <row r="326" s="224" customFormat="1"/>
    <row r="327" s="224" customFormat="1"/>
    <row r="328" s="224" customFormat="1"/>
    <row r="329" s="224" customFormat="1"/>
    <row r="330" s="224" customFormat="1"/>
    <row r="331" s="224" customFormat="1"/>
    <row r="332" s="224" customFormat="1"/>
    <row r="333" s="224" customFormat="1"/>
    <row r="334" s="224" customFormat="1"/>
    <row r="335" s="224" customFormat="1"/>
    <row r="336" s="224" customFormat="1"/>
    <row r="337" s="224" customFormat="1"/>
    <row r="338" s="224" customFormat="1"/>
    <row r="339" s="224" customFormat="1"/>
    <row r="340" s="224" customFormat="1"/>
    <row r="341" s="224" customFormat="1"/>
    <row r="342" s="224" customFormat="1"/>
    <row r="343" s="224" customFormat="1"/>
    <row r="344" s="224" customFormat="1"/>
    <row r="345" s="224" customFormat="1"/>
    <row r="346" s="224" customFormat="1"/>
    <row r="347" s="224" customFormat="1"/>
    <row r="348" s="224" customFormat="1"/>
    <row r="349" s="224" customFormat="1"/>
    <row r="350" s="224" customFormat="1"/>
    <row r="351" s="224" customFormat="1"/>
    <row r="352" s="224" customFormat="1"/>
    <row r="353" s="224" customFormat="1"/>
    <row r="354" s="224" customFormat="1"/>
    <row r="355" s="224" customFormat="1"/>
    <row r="356" s="224" customFormat="1"/>
    <row r="357" s="224" customFormat="1"/>
    <row r="358" s="224" customFormat="1"/>
    <row r="359" s="224" customFormat="1"/>
    <row r="360" s="224" customFormat="1"/>
    <row r="361" s="224" customFormat="1"/>
    <row r="362" s="224" customFormat="1"/>
    <row r="363" s="224" customFormat="1"/>
    <row r="364" s="224" customFormat="1"/>
    <row r="365" s="224" customFormat="1"/>
    <row r="366" s="224" customFormat="1"/>
    <row r="367" s="224" customFormat="1"/>
    <row r="368" s="224" customFormat="1"/>
    <row r="369" s="224" customFormat="1"/>
    <row r="370" s="224" customFormat="1"/>
    <row r="371" s="224" customFormat="1"/>
    <row r="372" s="224" customFormat="1"/>
    <row r="373" s="224" customFormat="1"/>
    <row r="374" s="224" customFormat="1"/>
    <row r="375" s="224" customFormat="1"/>
    <row r="376" s="224" customFormat="1"/>
    <row r="377" s="224" customFormat="1"/>
    <row r="378" s="224" customFormat="1"/>
    <row r="379" s="224" customFormat="1"/>
    <row r="380" s="224" customFormat="1"/>
    <row r="381" s="224" customFormat="1"/>
    <row r="382" s="224" customFormat="1"/>
    <row r="383" s="224" customFormat="1"/>
    <row r="384" s="224" customFormat="1"/>
    <row r="385" s="224" customFormat="1"/>
    <row r="386" s="224" customFormat="1"/>
    <row r="387" s="224" customFormat="1"/>
    <row r="388" s="224" customFormat="1"/>
    <row r="389" s="224" customFormat="1"/>
    <row r="390" s="224" customFormat="1"/>
    <row r="391" s="224" customFormat="1"/>
    <row r="392" s="224" customFormat="1"/>
    <row r="393" s="224" customFormat="1"/>
    <row r="394" s="224" customFormat="1"/>
    <row r="395" s="224" customFormat="1"/>
    <row r="396" s="224" customFormat="1"/>
    <row r="397" s="224" customFormat="1"/>
    <row r="398" s="224" customFormat="1"/>
    <row r="399" s="224" customFormat="1"/>
    <row r="400" s="224" customFormat="1"/>
    <row r="401" s="224" customFormat="1"/>
    <row r="402" s="224" customFormat="1"/>
    <row r="403" s="224" customFormat="1"/>
    <row r="404" s="224" customFormat="1"/>
    <row r="405" s="224" customFormat="1"/>
    <row r="406" s="224" customFormat="1"/>
    <row r="407" s="224" customFormat="1"/>
    <row r="408" s="224" customFormat="1"/>
    <row r="409" s="224" customFormat="1"/>
    <row r="410" s="224" customFormat="1"/>
    <row r="411" s="224" customFormat="1"/>
    <row r="412" s="224" customFormat="1"/>
    <row r="413" s="224" customFormat="1"/>
    <row r="414" s="224" customFormat="1"/>
    <row r="415" s="224" customFormat="1"/>
    <row r="416" s="224" customFormat="1"/>
    <row r="417" s="224" customFormat="1"/>
    <row r="418" s="224" customFormat="1"/>
    <row r="419" s="224" customFormat="1"/>
    <row r="420" s="224" customFormat="1"/>
    <row r="421" s="224" customFormat="1"/>
    <row r="422" s="224" customFormat="1"/>
    <row r="423" s="224" customFormat="1"/>
    <row r="424" s="224" customFormat="1"/>
    <row r="425" s="224" customFormat="1"/>
    <row r="426" s="224" customFormat="1"/>
    <row r="427" s="224" customFormat="1"/>
    <row r="428" s="224" customFormat="1"/>
    <row r="429" s="224" customFormat="1"/>
    <row r="430" s="224" customFormat="1"/>
    <row r="431" s="224" customFormat="1"/>
    <row r="432" s="224" customFormat="1"/>
    <row r="433" s="224" customFormat="1"/>
    <row r="434" s="224" customFormat="1"/>
    <row r="435" s="224" customFormat="1"/>
    <row r="436" s="224" customFormat="1"/>
    <row r="437" s="224" customFormat="1"/>
    <row r="438" s="224" customFormat="1"/>
    <row r="439" s="224" customFormat="1"/>
    <row r="440" s="224" customFormat="1"/>
    <row r="441" s="224" customFormat="1"/>
    <row r="442" s="224" customFormat="1"/>
    <row r="443" s="224" customFormat="1"/>
    <row r="444" s="224" customFormat="1"/>
    <row r="445" s="224" customFormat="1"/>
    <row r="446" s="224" customFormat="1"/>
    <row r="447" s="224" customFormat="1"/>
    <row r="448" s="224" customFormat="1"/>
    <row r="449" s="224" customFormat="1"/>
    <row r="450" s="224" customFormat="1"/>
    <row r="451" s="224" customFormat="1"/>
    <row r="452" s="224" customFormat="1"/>
    <row r="453" s="224" customFormat="1"/>
    <row r="454" s="224" customFormat="1"/>
    <row r="455" s="224" customFormat="1"/>
    <row r="456" s="224" customFormat="1"/>
    <row r="457" s="224" customFormat="1"/>
    <row r="458" s="224" customFormat="1"/>
    <row r="459" s="224" customFormat="1"/>
    <row r="460" s="224" customFormat="1"/>
    <row r="461" s="224" customFormat="1"/>
    <row r="462" s="224" customFormat="1"/>
    <row r="463" s="224" customFormat="1"/>
    <row r="464" s="224" customFormat="1"/>
    <row r="465" s="224" customFormat="1"/>
    <row r="466" s="224" customFormat="1"/>
    <row r="467" s="224" customFormat="1"/>
    <row r="468" s="224" customFormat="1"/>
    <row r="469" s="224" customFormat="1"/>
    <row r="470" s="224" customFormat="1"/>
    <row r="471" s="224" customFormat="1"/>
    <row r="472" s="224" customFormat="1"/>
    <row r="473" s="224" customFormat="1"/>
    <row r="474" s="224" customFormat="1"/>
    <row r="475" s="224" customFormat="1"/>
    <row r="476" s="224" customFormat="1"/>
    <row r="477" s="224" customFormat="1"/>
    <row r="478" s="224" customFormat="1"/>
    <row r="479" s="224" customFormat="1"/>
    <row r="480" s="224" customFormat="1"/>
    <row r="481" s="224" customFormat="1"/>
    <row r="482" s="224" customFormat="1"/>
    <row r="483" s="224" customFormat="1"/>
    <row r="484" s="224" customFormat="1"/>
    <row r="485" s="224" customFormat="1"/>
    <row r="486" s="224" customFormat="1"/>
    <row r="487" s="224" customFormat="1"/>
    <row r="488" s="224" customFormat="1"/>
    <row r="489" s="224" customFormat="1"/>
    <row r="490" s="224" customFormat="1"/>
    <row r="491" s="224" customFormat="1"/>
    <row r="492" s="224" customFormat="1"/>
    <row r="493" s="224" customFormat="1"/>
    <row r="494" s="224" customFormat="1"/>
    <row r="495" s="224" customFormat="1"/>
    <row r="496" s="224" customFormat="1"/>
    <row r="497" s="224" customFormat="1"/>
    <row r="498" s="224" customFormat="1"/>
    <row r="499" s="224" customFormat="1"/>
    <row r="500" s="224" customFormat="1"/>
    <row r="501" s="224" customFormat="1"/>
    <row r="502" s="224" customFormat="1"/>
    <row r="503" s="224" customFormat="1"/>
    <row r="504" s="224" customFormat="1"/>
    <row r="505" s="224" customFormat="1"/>
    <row r="506" s="224" customFormat="1"/>
    <row r="507" s="224" customFormat="1"/>
    <row r="508" s="224" customFormat="1"/>
    <row r="509" s="224" customFormat="1"/>
    <row r="510" s="224" customFormat="1"/>
    <row r="511" s="224" customFormat="1"/>
    <row r="512" s="224" customFormat="1"/>
    <row r="513" s="224" customFormat="1"/>
    <row r="514" s="224" customFormat="1"/>
    <row r="515" s="224" customFormat="1"/>
    <row r="516" s="224" customFormat="1"/>
    <row r="517" s="224" customFormat="1"/>
    <row r="518" s="224" customFormat="1"/>
    <row r="519" s="224" customFormat="1"/>
    <row r="520" s="224" customFormat="1"/>
    <row r="521" s="224" customFormat="1"/>
    <row r="522" s="224" customFormat="1"/>
    <row r="523" s="224" customFormat="1"/>
    <row r="524" s="224" customFormat="1"/>
    <row r="525" s="224" customFormat="1"/>
    <row r="526" s="224" customFormat="1"/>
    <row r="527" s="224" customFormat="1"/>
    <row r="528" s="224" customFormat="1"/>
    <row r="529" s="224" customFormat="1"/>
    <row r="530" s="224" customFormat="1"/>
    <row r="531" s="224" customFormat="1"/>
    <row r="532" s="224" customFormat="1"/>
    <row r="533" s="224" customFormat="1"/>
    <row r="534" s="224" customFormat="1"/>
    <row r="535" s="224" customFormat="1"/>
    <row r="536" s="224" customFormat="1"/>
    <row r="537" s="224" customFormat="1"/>
    <row r="538" s="224" customFormat="1"/>
    <row r="539" s="224" customFormat="1"/>
    <row r="540" s="224" customFormat="1"/>
    <row r="541" s="224" customFormat="1"/>
    <row r="542" s="224" customFormat="1"/>
    <row r="543" s="224" customFormat="1"/>
    <row r="544" s="224" customFormat="1"/>
    <row r="545" s="224" customFormat="1"/>
    <row r="546" s="224" customFormat="1"/>
    <row r="547" s="224" customFormat="1"/>
    <row r="548" s="224" customFormat="1"/>
    <row r="549" s="224" customFormat="1"/>
    <row r="550" s="224" customFormat="1"/>
    <row r="551" s="224" customFormat="1"/>
    <row r="552" s="224" customFormat="1"/>
    <row r="553" s="224" customFormat="1"/>
    <row r="554" s="224" customFormat="1"/>
    <row r="555" s="224" customFormat="1"/>
    <row r="556" s="224" customFormat="1"/>
    <row r="557" s="224" customFormat="1"/>
    <row r="558" s="224" customFormat="1"/>
    <row r="559" s="224" customFormat="1"/>
    <row r="560" s="224" customFormat="1"/>
    <row r="561" s="224" customFormat="1"/>
    <row r="562" s="224" customFormat="1"/>
    <row r="563" s="224" customFormat="1"/>
    <row r="564" s="224" customFormat="1"/>
    <row r="565" s="224" customFormat="1"/>
    <row r="566" s="224" customFormat="1"/>
    <row r="567" s="224" customFormat="1"/>
    <row r="568" s="224" customFormat="1"/>
    <row r="569" s="224" customFormat="1"/>
    <row r="570" s="224" customFormat="1"/>
    <row r="571" s="224" customFormat="1"/>
    <row r="572" s="224" customFormat="1"/>
    <row r="573" s="224" customFormat="1"/>
    <row r="574" s="224" customFormat="1"/>
    <row r="575" s="224" customFormat="1"/>
    <row r="576" s="224" customFormat="1"/>
    <row r="577" s="224" customFormat="1"/>
    <row r="578" s="224" customFormat="1"/>
    <row r="579" s="224" customFormat="1"/>
    <row r="580" s="224" customFormat="1"/>
    <row r="581" s="224" customFormat="1"/>
    <row r="582" s="224" customFormat="1"/>
    <row r="583" s="224" customFormat="1"/>
    <row r="584" s="224" customFormat="1"/>
    <row r="585" s="224" customFormat="1"/>
    <row r="586" s="224" customFormat="1"/>
    <row r="587" s="224" customFormat="1"/>
    <row r="588" s="224" customFormat="1"/>
    <row r="589" s="224" customFormat="1"/>
    <row r="590" s="224" customFormat="1"/>
    <row r="591" s="224" customFormat="1"/>
    <row r="592" s="224" customFormat="1"/>
    <row r="593" s="224" customFormat="1"/>
    <row r="594" s="224" customFormat="1"/>
    <row r="595" s="224" customFormat="1"/>
    <row r="596" s="224" customFormat="1"/>
    <row r="597" s="224" customFormat="1"/>
    <row r="598" s="224" customFormat="1"/>
    <row r="599" s="224" customFormat="1"/>
    <row r="600" s="224" customFormat="1"/>
    <row r="601" s="224" customFormat="1"/>
    <row r="602" s="224" customFormat="1"/>
    <row r="603" s="224" customFormat="1"/>
    <row r="604" s="224" customFormat="1"/>
    <row r="605" s="224" customFormat="1"/>
    <row r="606" s="224" customFormat="1"/>
    <row r="607" s="224" customFormat="1"/>
    <row r="608" s="224" customFormat="1"/>
    <row r="609" s="224" customFormat="1"/>
    <row r="610" s="224" customFormat="1"/>
    <row r="611" s="224" customFormat="1"/>
    <row r="612" s="224" customFormat="1"/>
    <row r="613" s="224" customFormat="1"/>
    <row r="614" s="224" customFormat="1"/>
    <row r="615" s="224" customFormat="1"/>
    <row r="616" s="224" customFormat="1"/>
    <row r="617" s="224" customFormat="1"/>
    <row r="618" s="224" customFormat="1"/>
    <row r="619" s="224" customFormat="1"/>
    <row r="620" s="224" customFormat="1"/>
    <row r="621" s="224" customFormat="1"/>
    <row r="622" s="224" customFormat="1"/>
    <row r="623" s="224" customFormat="1"/>
    <row r="624" s="224" customFormat="1"/>
    <row r="625" s="224" customFormat="1"/>
    <row r="626" s="224" customFormat="1"/>
    <row r="627" s="224" customFormat="1"/>
    <row r="628" s="224" customFormat="1"/>
    <row r="629" s="224" customFormat="1"/>
    <row r="630" s="224" customFormat="1"/>
    <row r="631" s="224" customFormat="1"/>
    <row r="632" s="224" customFormat="1"/>
    <row r="633" s="224" customFormat="1"/>
    <row r="634" s="224" customFormat="1"/>
    <row r="635" s="224" customFormat="1"/>
    <row r="636" s="224" customFormat="1"/>
    <row r="637" s="224" customFormat="1"/>
    <row r="638" s="224" customFormat="1"/>
    <row r="639" s="224" customFormat="1"/>
    <row r="640" s="224" customFormat="1"/>
    <row r="641" s="224" customFormat="1"/>
    <row r="642" s="224" customFormat="1"/>
    <row r="643" s="224" customFormat="1"/>
    <row r="644" s="224" customFormat="1"/>
    <row r="645" s="224" customFormat="1"/>
  </sheetData>
  <sheetProtection algorithmName="SHA-512" hashValue="WE4uAn46xBfm6Gmtppb1EEntFo+dFr5Gu5KQT13ZJH+sDDLLS6g5Q1fhjVTmwfsV0jkx7t0vBK2orNHEzk/bJg==" saltValue="tXPsVO0Wg+oi+yKbtV+y8g==" spinCount="100000" sheet="1" objects="1" scenarios="1"/>
  <mergeCells count="6">
    <mergeCell ref="C5:F5"/>
    <mergeCell ref="G5:J5"/>
    <mergeCell ref="K5:N5"/>
    <mergeCell ref="B16:F16"/>
    <mergeCell ref="C2:N2"/>
    <mergeCell ref="C3:N3"/>
  </mergeCells>
  <hyperlinks>
    <hyperlink ref="B36" location="Index!A1" display="Return to Index"/>
  </hyperlinks>
  <pageMargins left="0.23622047244094491" right="0.23622047244094491" top="0.74803149606299213" bottom="0.74803149606299213" header="0.31496062992125984" footer="0.31496062992125984"/>
  <pageSetup paperSize="9" scale="88" orientation="landscape" horizontalDpi="4294967293" verticalDpi="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L1218"/>
  <sheetViews>
    <sheetView workbookViewId="0"/>
  </sheetViews>
  <sheetFormatPr defaultRowHeight="15"/>
  <cols>
    <col min="1" max="1" width="8.7109375" style="224"/>
    <col min="2" max="2" width="38.85546875" bestFit="1" customWidth="1"/>
    <col min="3" max="3" width="16.28515625" customWidth="1"/>
    <col min="4" max="4" width="18" customWidth="1"/>
    <col min="5" max="5" width="18.28515625" customWidth="1"/>
    <col min="6" max="6" width="17.7109375" customWidth="1"/>
    <col min="7" max="272" width="8.7109375" style="224"/>
  </cols>
  <sheetData>
    <row r="1" spans="2:6" s="224" customFormat="1"/>
    <row r="2" spans="2:6" ht="15.75">
      <c r="B2" s="224"/>
      <c r="C2" s="2063" t="s">
        <v>575</v>
      </c>
      <c r="D2" s="2064"/>
      <c r="E2" s="2064"/>
      <c r="F2" s="2065"/>
    </row>
    <row r="3" spans="2:6">
      <c r="B3" s="224"/>
      <c r="C3" s="1576"/>
      <c r="D3" s="725"/>
      <c r="E3" s="725"/>
      <c r="F3" s="789"/>
    </row>
    <row r="4" spans="2:6" s="224" customFormat="1" ht="28.15" customHeight="1">
      <c r="B4" s="2062" t="s">
        <v>691</v>
      </c>
      <c r="C4" s="2062"/>
      <c r="D4" s="2062"/>
      <c r="E4" s="2062"/>
      <c r="F4" s="2062"/>
    </row>
    <row r="5" spans="2:6" ht="22.5" customHeight="1">
      <c r="B5" s="987" t="s">
        <v>539</v>
      </c>
      <c r="C5" s="988" t="s">
        <v>540</v>
      </c>
      <c r="D5" s="988" t="s">
        <v>692</v>
      </c>
      <c r="E5" s="995" t="s">
        <v>689</v>
      </c>
      <c r="F5" s="988" t="s">
        <v>690</v>
      </c>
    </row>
    <row r="6" spans="2:6">
      <c r="B6" s="993" t="s">
        <v>541</v>
      </c>
      <c r="C6" s="1582"/>
      <c r="D6" s="1578">
        <v>170</v>
      </c>
      <c r="E6" s="1580">
        <v>200</v>
      </c>
      <c r="F6" s="1581">
        <v>350</v>
      </c>
    </row>
    <row r="7" spans="2:6">
      <c r="B7" s="994" t="s">
        <v>542</v>
      </c>
      <c r="C7" s="1583"/>
      <c r="D7" s="1579">
        <v>280</v>
      </c>
      <c r="E7" s="1580">
        <v>350</v>
      </c>
      <c r="F7" s="1581">
        <v>550</v>
      </c>
    </row>
    <row r="8" spans="2:6">
      <c r="B8" s="994" t="s">
        <v>543</v>
      </c>
      <c r="C8" s="1583"/>
      <c r="D8" s="1579">
        <v>880</v>
      </c>
      <c r="E8" s="1580">
        <v>1400</v>
      </c>
      <c r="F8" s="1581">
        <v>1500</v>
      </c>
    </row>
    <row r="9" spans="2:6">
      <c r="B9" s="994" t="s">
        <v>544</v>
      </c>
      <c r="C9" s="1583"/>
      <c r="D9" s="1579">
        <v>1300</v>
      </c>
      <c r="E9" s="1580">
        <v>2400</v>
      </c>
      <c r="F9" s="1581">
        <v>2500</v>
      </c>
    </row>
    <row r="10" spans="2:6">
      <c r="B10" s="994" t="s">
        <v>545</v>
      </c>
      <c r="C10" s="1583"/>
      <c r="D10" s="1579">
        <v>70</v>
      </c>
      <c r="E10" s="1580">
        <v>100</v>
      </c>
      <c r="F10" s="1581">
        <v>120</v>
      </c>
    </row>
    <row r="11" spans="2:6">
      <c r="B11" s="994" t="s">
        <v>546</v>
      </c>
      <c r="C11" s="1583"/>
      <c r="D11" s="1579">
        <v>100</v>
      </c>
      <c r="E11" s="1580">
        <v>100</v>
      </c>
      <c r="F11" s="1581">
        <v>150</v>
      </c>
    </row>
    <row r="12" spans="2:6">
      <c r="B12" s="994" t="s">
        <v>547</v>
      </c>
      <c r="C12" s="1583"/>
      <c r="D12" s="1579">
        <v>500</v>
      </c>
      <c r="E12" s="1580">
        <v>300</v>
      </c>
      <c r="F12" s="1581">
        <v>690</v>
      </c>
    </row>
    <row r="13" spans="2:6">
      <c r="B13" s="994" t="s">
        <v>548</v>
      </c>
      <c r="C13" s="1583"/>
      <c r="D13" s="1579">
        <v>70</v>
      </c>
      <c r="E13" s="1580">
        <v>80</v>
      </c>
      <c r="F13" s="1581">
        <v>60</v>
      </c>
    </row>
    <row r="14" spans="2:6">
      <c r="B14" s="989" t="s">
        <v>529</v>
      </c>
      <c r="C14" s="990"/>
      <c r="D14" s="990">
        <f>SUBTOTAL(109,D6:D13)</f>
        <v>3370</v>
      </c>
      <c r="E14" s="990">
        <f>SUBTOTAL(109,E6:E13)</f>
        <v>4930</v>
      </c>
      <c r="F14" s="990">
        <f>SUBTOTAL(109,F6:F13)</f>
        <v>5920</v>
      </c>
    </row>
    <row r="15" spans="2:6" s="224" customFormat="1"/>
    <row r="16" spans="2:6" s="224" customFormat="1"/>
    <row r="17" spans="2:6" ht="19.5" customHeight="1" thickBot="1">
      <c r="B17" s="1586" t="s">
        <v>549</v>
      </c>
      <c r="C17" s="1584" t="s">
        <v>550</v>
      </c>
      <c r="D17" s="1584" t="s">
        <v>693</v>
      </c>
      <c r="E17" s="1584" t="s">
        <v>689</v>
      </c>
      <c r="F17" s="1584" t="s">
        <v>690</v>
      </c>
    </row>
    <row r="18" spans="2:6">
      <c r="B18" s="991" t="s">
        <v>541</v>
      </c>
      <c r="C18" s="1595">
        <v>0.18</v>
      </c>
      <c r="D18" s="1590">
        <f>Tablo3[[#This Row],[Beta ]]*D6</f>
        <v>30.599999999999998</v>
      </c>
      <c r="E18" s="1590">
        <f>Tablo3[[#This Row],[Beta ]]*E6</f>
        <v>36</v>
      </c>
      <c r="F18" s="1591">
        <f>F6*Tablo3[[#This Row],[Beta ]]</f>
        <v>63</v>
      </c>
    </row>
    <row r="19" spans="2:6">
      <c r="B19" s="992" t="s">
        <v>542</v>
      </c>
      <c r="C19" s="1577">
        <v>0.18</v>
      </c>
      <c r="D19" s="1579">
        <f>Tablo3[[#This Row],[Beta ]]*D7</f>
        <v>50.4</v>
      </c>
      <c r="E19" s="1579">
        <f>Tablo3[[#This Row],[Beta ]]*E7</f>
        <v>63</v>
      </c>
      <c r="F19" s="1592">
        <f>F7*Tablo3[[#This Row],[Beta ]]</f>
        <v>99</v>
      </c>
    </row>
    <row r="20" spans="2:6">
      <c r="B20" s="992" t="s">
        <v>543</v>
      </c>
      <c r="C20" s="1577">
        <v>0.12</v>
      </c>
      <c r="D20" s="1579">
        <f>Tablo3[[#This Row],[Beta ]]*D8</f>
        <v>105.6</v>
      </c>
      <c r="E20" s="1579">
        <f>Tablo3[[#This Row],[Beta ]]*E8</f>
        <v>168</v>
      </c>
      <c r="F20" s="1592">
        <f>F8*Tablo3[[#This Row],[Beta ]]</f>
        <v>180</v>
      </c>
    </row>
    <row r="21" spans="2:6">
      <c r="B21" s="992" t="s">
        <v>544</v>
      </c>
      <c r="C21" s="1577">
        <v>0.15</v>
      </c>
      <c r="D21" s="1579">
        <f>Tablo3[[#This Row],[Beta ]]*D9</f>
        <v>195</v>
      </c>
      <c r="E21" s="1579">
        <f>Tablo3[[#This Row],[Beta ]]*E9</f>
        <v>360</v>
      </c>
      <c r="F21" s="1592">
        <f>F9*Tablo3[[#This Row],[Beta ]]</f>
        <v>375</v>
      </c>
    </row>
    <row r="22" spans="2:6">
      <c r="B22" s="992" t="s">
        <v>545</v>
      </c>
      <c r="C22" s="1577">
        <v>0.18</v>
      </c>
      <c r="D22" s="1579">
        <f>Tablo3[[#This Row],[Beta ]]*D10</f>
        <v>12.6</v>
      </c>
      <c r="E22" s="1579">
        <f>Tablo3[[#This Row],[Beta ]]*E10</f>
        <v>18</v>
      </c>
      <c r="F22" s="1592">
        <f>F10*Tablo3[[#This Row],[Beta ]]</f>
        <v>21.599999999999998</v>
      </c>
    </row>
    <row r="23" spans="2:6">
      <c r="B23" s="992" t="s">
        <v>546</v>
      </c>
      <c r="C23" s="1577">
        <v>0.15</v>
      </c>
      <c r="D23" s="1579">
        <f>Tablo3[[#This Row],[Beta ]]*D11</f>
        <v>15</v>
      </c>
      <c r="E23" s="1579">
        <f>Tablo3[[#This Row],[Beta ]]*E11</f>
        <v>15</v>
      </c>
      <c r="F23" s="1592">
        <f>F11*Tablo3[[#This Row],[Beta ]]</f>
        <v>22.5</v>
      </c>
    </row>
    <row r="24" spans="2:6">
      <c r="B24" s="992" t="s">
        <v>547</v>
      </c>
      <c r="C24" s="1577">
        <v>0.12</v>
      </c>
      <c r="D24" s="1579">
        <f>Tablo3[[#This Row],[Beta ]]*D12</f>
        <v>60</v>
      </c>
      <c r="E24" s="1579">
        <f>Tablo3[[#This Row],[Beta ]]*E12</f>
        <v>36</v>
      </c>
      <c r="F24" s="1592">
        <f>F12*Tablo3[[#This Row],[Beta ]]</f>
        <v>82.8</v>
      </c>
    </row>
    <row r="25" spans="2:6" ht="15.75" thickBot="1">
      <c r="B25" s="1575" t="s">
        <v>548</v>
      </c>
      <c r="C25" s="1596">
        <v>0.12</v>
      </c>
      <c r="D25" s="1593">
        <f>Tablo3[[#This Row],[Beta ]]*D13</f>
        <v>8.4</v>
      </c>
      <c r="E25" s="1593">
        <f>Tablo3[[#This Row],[Beta ]]*E13</f>
        <v>9.6</v>
      </c>
      <c r="F25" s="1594">
        <f>F13*Tablo3[[#This Row],[Beta ]]</f>
        <v>7.1999999999999993</v>
      </c>
    </row>
    <row r="26" spans="2:6" ht="15.75" thickBot="1">
      <c r="B26" s="1587" t="s">
        <v>529</v>
      </c>
      <c r="C26" s="1588"/>
      <c r="D26" s="1585">
        <f>SUBTOTAL(109,D18:D25)</f>
        <v>477.6</v>
      </c>
      <c r="E26" s="1585">
        <f>SUBTOTAL(109,E18:E25)</f>
        <v>705.6</v>
      </c>
      <c r="F26" s="1589">
        <f>SUBTOTAL(109,F18:F25)</f>
        <v>851.1</v>
      </c>
    </row>
    <row r="27" spans="2:6" s="224" customFormat="1"/>
    <row r="28" spans="2:6" ht="28.5">
      <c r="B28" s="997" t="s">
        <v>551</v>
      </c>
      <c r="C28" s="998" t="s">
        <v>461</v>
      </c>
      <c r="D28" s="999">
        <f>AVERAGE(D26:F26)</f>
        <v>678.1</v>
      </c>
      <c r="E28" s="224"/>
      <c r="F28" s="224"/>
    </row>
    <row r="29" spans="2:6" s="224" customFormat="1">
      <c r="B29" s="1570"/>
      <c r="C29" s="1570"/>
      <c r="D29" s="1572"/>
    </row>
    <row r="30" spans="2:6" ht="24.75" customHeight="1">
      <c r="B30" s="441" t="s">
        <v>537</v>
      </c>
      <c r="C30" s="1597">
        <v>12.5</v>
      </c>
      <c r="D30" s="1000">
        <f>D28*C30</f>
        <v>8476.25</v>
      </c>
      <c r="E30" s="224"/>
      <c r="F30" s="224"/>
    </row>
    <row r="31" spans="2:6" s="224" customFormat="1">
      <c r="B31" s="1570"/>
      <c r="C31" s="1570"/>
      <c r="D31" s="1572"/>
    </row>
    <row r="32" spans="2:6" s="224" customFormat="1"/>
    <row r="33" spans="2:6" ht="15.75">
      <c r="B33" s="852" t="s">
        <v>245</v>
      </c>
      <c r="C33" s="224"/>
      <c r="D33" s="224"/>
      <c r="E33" s="224"/>
      <c r="F33" s="224"/>
    </row>
    <row r="34" spans="2:6" s="224" customFormat="1"/>
    <row r="35" spans="2:6" s="224" customFormat="1"/>
    <row r="36" spans="2:6" s="224" customFormat="1"/>
    <row r="37" spans="2:6" s="224" customFormat="1"/>
    <row r="38" spans="2:6" s="224" customFormat="1"/>
    <row r="39" spans="2:6" s="224" customFormat="1"/>
    <row r="40" spans="2:6" s="224" customFormat="1"/>
    <row r="41" spans="2:6" s="224" customFormat="1"/>
    <row r="42" spans="2:6" s="224" customFormat="1"/>
    <row r="43" spans="2:6" s="224" customFormat="1"/>
    <row r="44" spans="2:6" s="224" customFormat="1"/>
    <row r="45" spans="2:6" s="224" customFormat="1"/>
    <row r="46" spans="2:6" s="224" customFormat="1"/>
    <row r="47" spans="2:6" s="224" customFormat="1"/>
    <row r="48" spans="2:6" s="224" customFormat="1"/>
    <row r="49" s="224" customFormat="1"/>
    <row r="50" s="224" customFormat="1"/>
    <row r="51" s="224" customFormat="1"/>
    <row r="52" s="224" customFormat="1"/>
    <row r="53" s="224" customFormat="1"/>
    <row r="54" s="224" customFormat="1"/>
    <row r="55" s="224" customFormat="1"/>
    <row r="56" s="224" customFormat="1"/>
    <row r="57" s="224" customFormat="1"/>
    <row r="58" s="224" customFormat="1"/>
    <row r="59" s="224" customFormat="1"/>
    <row r="60" s="224" customFormat="1"/>
    <row r="61" s="224" customFormat="1"/>
    <row r="62" s="224" customFormat="1"/>
    <row r="63" s="224" customFormat="1"/>
    <row r="64" s="224" customFormat="1"/>
    <row r="65" s="224" customFormat="1"/>
    <row r="66" s="224" customFormat="1"/>
    <row r="67" s="224" customFormat="1"/>
    <row r="68" s="224" customFormat="1"/>
    <row r="69" s="224" customFormat="1"/>
    <row r="70" s="224" customFormat="1"/>
    <row r="71" s="224" customFormat="1"/>
    <row r="72" s="224" customFormat="1"/>
    <row r="73" s="224" customFormat="1"/>
    <row r="74" s="224" customFormat="1"/>
    <row r="75" s="224" customFormat="1"/>
    <row r="76" s="224" customFormat="1"/>
    <row r="77" s="224" customFormat="1"/>
    <row r="78" s="224" customFormat="1"/>
    <row r="79" s="224" customFormat="1"/>
    <row r="80" s="224" customFormat="1"/>
    <row r="81" s="224" customFormat="1"/>
    <row r="82" s="224" customFormat="1"/>
    <row r="83" s="224" customFormat="1"/>
    <row r="84" s="224" customFormat="1"/>
    <row r="85" s="224" customFormat="1"/>
    <row r="86" s="224" customFormat="1"/>
    <row r="87" s="224" customFormat="1"/>
    <row r="88" s="224" customFormat="1"/>
    <row r="89" s="224" customFormat="1"/>
    <row r="90" s="224" customFormat="1"/>
    <row r="91" s="224" customFormat="1"/>
    <row r="92" s="224" customFormat="1"/>
    <row r="93" s="224" customFormat="1"/>
    <row r="94" s="224" customFormat="1"/>
    <row r="95" s="224" customFormat="1"/>
    <row r="96" s="224" customFormat="1"/>
    <row r="97" s="224" customFormat="1"/>
    <row r="98" s="224" customFormat="1"/>
    <row r="99" s="224" customFormat="1"/>
    <row r="100" s="224" customFormat="1"/>
    <row r="101" s="224" customFormat="1"/>
    <row r="102" s="224" customFormat="1"/>
    <row r="103" s="224" customFormat="1"/>
    <row r="104" s="224" customFormat="1"/>
    <row r="105" s="224" customFormat="1"/>
    <row r="106" s="224" customFormat="1"/>
    <row r="107" s="224" customFormat="1"/>
    <row r="108" s="224" customFormat="1"/>
    <row r="109" s="224" customFormat="1"/>
    <row r="110" s="224" customFormat="1"/>
    <row r="111" s="224" customFormat="1"/>
    <row r="112" s="224" customFormat="1"/>
    <row r="113" s="224" customFormat="1"/>
    <row r="114" s="224" customFormat="1"/>
    <row r="115" s="224" customFormat="1"/>
    <row r="116" s="224" customFormat="1"/>
    <row r="117" s="224" customFormat="1"/>
    <row r="118" s="224" customFormat="1"/>
    <row r="119" s="224" customFormat="1"/>
    <row r="120" s="224" customFormat="1"/>
    <row r="121" s="224" customFormat="1"/>
    <row r="122" s="224" customFormat="1"/>
    <row r="123" s="224" customFormat="1"/>
    <row r="124" s="224" customFormat="1"/>
    <row r="125" s="224" customFormat="1"/>
    <row r="126" s="224" customFormat="1"/>
    <row r="127" s="224" customFormat="1"/>
    <row r="128" s="224" customFormat="1"/>
    <row r="129" s="224" customFormat="1"/>
    <row r="130" s="224" customFormat="1"/>
    <row r="131" s="224" customFormat="1"/>
    <row r="132" s="224" customFormat="1"/>
    <row r="133" s="224" customFormat="1"/>
    <row r="134" s="224" customFormat="1"/>
    <row r="135" s="224" customFormat="1"/>
    <row r="136" s="224" customFormat="1"/>
    <row r="137" s="224" customFormat="1"/>
    <row r="138" s="224" customFormat="1"/>
    <row r="139" s="224" customFormat="1"/>
    <row r="140" s="224" customFormat="1"/>
    <row r="141" s="224" customFormat="1"/>
    <row r="142" s="224" customFormat="1"/>
    <row r="143" s="224" customFormat="1"/>
    <row r="144" s="224" customFormat="1"/>
    <row r="145" s="224" customFormat="1"/>
    <row r="146" s="224" customFormat="1"/>
    <row r="147" s="224" customFormat="1"/>
    <row r="148" s="224" customFormat="1"/>
    <row r="149" s="224" customFormat="1"/>
    <row r="150" s="224" customFormat="1"/>
    <row r="151" s="224" customFormat="1"/>
    <row r="152" s="224" customFormat="1"/>
    <row r="153" s="224" customFormat="1"/>
    <row r="154" s="224" customFormat="1"/>
    <row r="155" s="224" customFormat="1"/>
    <row r="156" s="224" customFormat="1"/>
    <row r="157" s="224" customFormat="1"/>
    <row r="158" s="224" customFormat="1"/>
    <row r="159" s="224" customFormat="1"/>
    <row r="160" s="224" customFormat="1"/>
    <row r="161" s="224" customFormat="1"/>
    <row r="162" s="224" customFormat="1"/>
    <row r="163" s="224" customFormat="1"/>
    <row r="164" s="224" customFormat="1"/>
    <row r="165" s="224" customFormat="1"/>
    <row r="166" s="224" customFormat="1"/>
    <row r="167" s="224" customFormat="1"/>
    <row r="168" s="224" customFormat="1"/>
    <row r="169" s="224" customFormat="1"/>
    <row r="170" s="224" customFormat="1"/>
    <row r="171" s="224" customFormat="1"/>
    <row r="172" s="224" customFormat="1"/>
    <row r="173" s="224" customFormat="1"/>
    <row r="174" s="224" customFormat="1"/>
    <row r="175" s="224" customFormat="1"/>
    <row r="176" s="224" customFormat="1"/>
    <row r="177" s="224" customFormat="1"/>
    <row r="178" s="224" customFormat="1"/>
    <row r="179" s="224" customFormat="1"/>
    <row r="180" s="224" customFormat="1"/>
    <row r="181" s="224" customFormat="1"/>
    <row r="182" s="224" customFormat="1"/>
    <row r="183" s="224" customFormat="1"/>
    <row r="184" s="224" customFormat="1"/>
    <row r="185" s="224" customFormat="1"/>
    <row r="186" s="224" customFormat="1"/>
    <row r="187" s="224" customFormat="1"/>
    <row r="188" s="224" customFormat="1"/>
    <row r="189" s="224" customFormat="1"/>
    <row r="190" s="224" customFormat="1"/>
    <row r="191" s="224" customFormat="1"/>
    <row r="192" s="224" customFormat="1"/>
    <row r="193" s="224" customFormat="1"/>
    <row r="194" s="224" customFormat="1"/>
    <row r="195" s="224" customFormat="1"/>
    <row r="196" s="224" customFormat="1"/>
    <row r="197" s="224" customFormat="1"/>
    <row r="198" s="224" customFormat="1"/>
    <row r="199" s="224" customFormat="1"/>
    <row r="200" s="224" customFormat="1"/>
    <row r="201" s="224" customFormat="1"/>
    <row r="202" s="224" customFormat="1"/>
    <row r="203" s="224" customFormat="1"/>
    <row r="204" s="224" customFormat="1"/>
    <row r="205" s="224" customFormat="1"/>
    <row r="206" s="224" customFormat="1"/>
    <row r="207" s="224" customFormat="1"/>
    <row r="208" s="224" customFormat="1"/>
    <row r="209" s="224" customFormat="1"/>
    <row r="210" s="224" customFormat="1"/>
    <row r="211" s="224" customFormat="1"/>
    <row r="212" s="224" customFormat="1"/>
    <row r="213" s="224" customFormat="1"/>
    <row r="214" s="224" customFormat="1"/>
    <row r="215" s="224" customFormat="1"/>
    <row r="216" s="224" customFormat="1"/>
    <row r="217" s="224" customFormat="1"/>
    <row r="218" s="224" customFormat="1"/>
    <row r="219" s="224" customFormat="1"/>
    <row r="220" s="224" customFormat="1"/>
    <row r="221" s="224" customFormat="1"/>
    <row r="222" s="224" customFormat="1"/>
    <row r="223" s="224" customFormat="1"/>
    <row r="224" s="224" customFormat="1"/>
    <row r="225" s="224" customFormat="1"/>
    <row r="226" s="224" customFormat="1"/>
    <row r="227" s="224" customFormat="1"/>
    <row r="228" s="224" customFormat="1"/>
    <row r="229" s="224" customFormat="1"/>
    <row r="230" s="224" customFormat="1"/>
    <row r="231" s="224" customFormat="1"/>
    <row r="232" s="224" customFormat="1"/>
    <row r="233" s="224" customFormat="1"/>
    <row r="234" s="224" customFormat="1"/>
    <row r="235" s="224" customFormat="1"/>
    <row r="236" s="224" customFormat="1"/>
    <row r="237" s="224" customFormat="1"/>
    <row r="238" s="224" customFormat="1"/>
    <row r="239" s="224" customFormat="1"/>
    <row r="240" s="224" customFormat="1"/>
    <row r="241" s="224" customFormat="1"/>
    <row r="242" s="224" customFormat="1"/>
    <row r="243" s="224" customFormat="1"/>
    <row r="244" s="224" customFormat="1"/>
    <row r="245" s="224" customFormat="1"/>
    <row r="246" s="224" customFormat="1"/>
    <row r="247" s="224" customFormat="1"/>
    <row r="248" s="224" customFormat="1"/>
    <row r="249" s="224" customFormat="1"/>
    <row r="250" s="224" customFormat="1"/>
    <row r="251" s="224" customFormat="1"/>
    <row r="252" s="224" customFormat="1"/>
    <row r="253" s="224" customFormat="1"/>
    <row r="254" s="224" customFormat="1"/>
    <row r="255" s="224" customFormat="1"/>
    <row r="256" s="224" customFormat="1"/>
    <row r="257" s="224" customFormat="1"/>
    <row r="258" s="224" customFormat="1"/>
    <row r="259" s="224" customFormat="1"/>
    <row r="260" s="224" customFormat="1"/>
    <row r="261" s="224" customFormat="1"/>
    <row r="262" s="224" customFormat="1"/>
    <row r="263" s="224" customFormat="1"/>
    <row r="264" s="224" customFormat="1"/>
    <row r="265" s="224" customFormat="1"/>
    <row r="266" s="224" customFormat="1"/>
    <row r="267" s="224" customFormat="1"/>
    <row r="268" s="224" customFormat="1"/>
    <row r="269" s="224" customFormat="1"/>
    <row r="270" s="224" customFormat="1"/>
    <row r="271" s="224" customFormat="1"/>
    <row r="272" s="224" customFormat="1"/>
    <row r="273" s="224" customFormat="1"/>
    <row r="274" s="224" customFormat="1"/>
    <row r="275" s="224" customFormat="1"/>
    <row r="276" s="224" customFormat="1"/>
    <row r="277" s="224" customFormat="1"/>
    <row r="278" s="224" customFormat="1"/>
    <row r="279" s="224" customFormat="1"/>
    <row r="280" s="224" customFormat="1"/>
    <row r="281" s="224" customFormat="1"/>
    <row r="282" s="224" customFormat="1"/>
    <row r="283" s="224" customFormat="1"/>
    <row r="284" s="224" customFormat="1"/>
    <row r="285" s="224" customFormat="1"/>
    <row r="286" s="224" customFormat="1"/>
    <row r="287" s="224" customFormat="1"/>
    <row r="288" s="224" customFormat="1"/>
    <row r="289" s="224" customFormat="1"/>
    <row r="290" s="224" customFormat="1"/>
    <row r="291" s="224" customFormat="1"/>
    <row r="292" s="224" customFormat="1"/>
    <row r="293" s="224" customFormat="1"/>
    <row r="294" s="224" customFormat="1"/>
    <row r="295" s="224" customFormat="1"/>
    <row r="296" s="224" customFormat="1"/>
    <row r="297" s="224" customFormat="1"/>
    <row r="298" s="224" customFormat="1"/>
    <row r="299" s="224" customFormat="1"/>
    <row r="300" s="224" customFormat="1"/>
    <row r="301" s="224" customFormat="1"/>
    <row r="302" s="224" customFormat="1"/>
    <row r="303" s="224" customFormat="1"/>
    <row r="304" s="224" customFormat="1"/>
    <row r="305" s="224" customFormat="1"/>
    <row r="306" s="224" customFormat="1"/>
    <row r="307" s="224" customFormat="1"/>
    <row r="308" s="224" customFormat="1"/>
    <row r="309" s="224" customFormat="1"/>
    <row r="310" s="224" customFormat="1"/>
    <row r="311" s="224" customFormat="1"/>
    <row r="312" s="224" customFormat="1"/>
    <row r="313" s="224" customFormat="1"/>
    <row r="314" s="224" customFormat="1"/>
    <row r="315" s="224" customFormat="1"/>
    <row r="316" s="224" customFormat="1"/>
    <row r="317" s="224" customFormat="1"/>
    <row r="318" s="224" customFormat="1"/>
    <row r="319" s="224" customFormat="1"/>
    <row r="320" s="224" customFormat="1"/>
    <row r="321" s="224" customFormat="1"/>
    <row r="322" s="224" customFormat="1"/>
    <row r="323" s="224" customFormat="1"/>
    <row r="324" s="224" customFormat="1"/>
    <row r="325" s="224" customFormat="1"/>
    <row r="326" s="224" customFormat="1"/>
    <row r="327" s="224" customFormat="1"/>
    <row r="328" s="224" customFormat="1"/>
    <row r="329" s="224" customFormat="1"/>
    <row r="330" s="224" customFormat="1"/>
    <row r="331" s="224" customFormat="1"/>
    <row r="332" s="224" customFormat="1"/>
    <row r="333" s="224" customFormat="1"/>
    <row r="334" s="224" customFormat="1"/>
    <row r="335" s="224" customFormat="1"/>
    <row r="336" s="224" customFormat="1"/>
    <row r="337" s="224" customFormat="1"/>
    <row r="338" s="224" customFormat="1"/>
    <row r="339" s="224" customFormat="1"/>
    <row r="340" s="224" customFormat="1"/>
    <row r="341" s="224" customFormat="1"/>
    <row r="342" s="224" customFormat="1"/>
    <row r="343" s="224" customFormat="1"/>
    <row r="344" s="224" customFormat="1"/>
    <row r="345" s="224" customFormat="1"/>
    <row r="346" s="224" customFormat="1"/>
    <row r="347" s="224" customFormat="1"/>
    <row r="348" s="224" customFormat="1"/>
    <row r="349" s="224" customFormat="1"/>
    <row r="350" s="224" customFormat="1"/>
    <row r="351" s="224" customFormat="1"/>
    <row r="352" s="224" customFormat="1"/>
    <row r="353" s="224" customFormat="1"/>
    <row r="354" s="224" customFormat="1"/>
    <row r="355" s="224" customFormat="1"/>
    <row r="356" s="224" customFormat="1"/>
    <row r="357" s="224" customFormat="1"/>
    <row r="358" s="224" customFormat="1"/>
    <row r="359" s="224" customFormat="1"/>
    <row r="360" s="224" customFormat="1"/>
    <row r="361" s="224" customFormat="1"/>
    <row r="362" s="224" customFormat="1"/>
    <row r="363" s="224" customFormat="1"/>
    <row r="364" s="224" customFormat="1"/>
    <row r="365" s="224" customFormat="1"/>
    <row r="366" s="224" customFormat="1"/>
    <row r="367" s="224" customFormat="1"/>
    <row r="368" s="224" customFormat="1"/>
    <row r="369" s="224" customFormat="1"/>
    <row r="370" s="224" customFormat="1"/>
    <row r="371" s="224" customFormat="1"/>
    <row r="372" s="224" customFormat="1"/>
    <row r="373" s="224" customFormat="1"/>
    <row r="374" s="224" customFormat="1"/>
    <row r="375" s="224" customFormat="1"/>
    <row r="376" s="224" customFormat="1"/>
    <row r="377" s="224" customFormat="1"/>
    <row r="378" s="224" customFormat="1"/>
    <row r="379" s="224" customFormat="1"/>
    <row r="380" s="224" customFormat="1"/>
    <row r="381" s="224" customFormat="1"/>
    <row r="382" s="224" customFormat="1"/>
    <row r="383" s="224" customFormat="1"/>
    <row r="384" s="224" customFormat="1"/>
    <row r="385" s="224" customFormat="1"/>
    <row r="386" s="224" customFormat="1"/>
    <row r="387" s="224" customFormat="1"/>
    <row r="388" s="224" customFormat="1"/>
    <row r="389" s="224" customFormat="1"/>
    <row r="390" s="224" customFormat="1"/>
    <row r="391" s="224" customFormat="1"/>
    <row r="392" s="224" customFormat="1"/>
    <row r="393" s="224" customFormat="1"/>
    <row r="394" s="224" customFormat="1"/>
    <row r="395" s="224" customFormat="1"/>
    <row r="396" s="224" customFormat="1"/>
    <row r="397" s="224" customFormat="1"/>
    <row r="398" s="224" customFormat="1"/>
    <row r="399" s="224" customFormat="1"/>
    <row r="400" s="224" customFormat="1"/>
    <row r="401" s="224" customFormat="1"/>
    <row r="402" s="224" customFormat="1"/>
    <row r="403" s="224" customFormat="1"/>
    <row r="404" s="224" customFormat="1"/>
    <row r="405" s="224" customFormat="1"/>
    <row r="406" s="224" customFormat="1"/>
    <row r="407" s="224" customFormat="1"/>
    <row r="408" s="224" customFormat="1"/>
    <row r="409" s="224" customFormat="1"/>
    <row r="410" s="224" customFormat="1"/>
    <row r="411" s="224" customFormat="1"/>
    <row r="412" s="224" customFormat="1"/>
    <row r="413" s="224" customFormat="1"/>
    <row r="414" s="224" customFormat="1"/>
    <row r="415" s="224" customFormat="1"/>
    <row r="416" s="224" customFormat="1"/>
    <row r="417" s="224" customFormat="1"/>
    <row r="418" s="224" customFormat="1"/>
    <row r="419" s="224" customFormat="1"/>
    <row r="420" s="224" customFormat="1"/>
    <row r="421" s="224" customFormat="1"/>
    <row r="422" s="224" customFormat="1"/>
    <row r="423" s="224" customFormat="1"/>
    <row r="424" s="224" customFormat="1"/>
    <row r="425" s="224" customFormat="1"/>
    <row r="426" s="224" customFormat="1"/>
    <row r="427" s="224" customFormat="1"/>
    <row r="428" s="224" customFormat="1"/>
    <row r="429" s="224" customFormat="1"/>
    <row r="430" s="224" customFormat="1"/>
    <row r="431" s="224" customFormat="1"/>
    <row r="432" s="224" customFormat="1"/>
    <row r="433" s="224" customFormat="1"/>
    <row r="434" s="224" customFormat="1"/>
    <row r="435" s="224" customFormat="1"/>
    <row r="436" s="224" customFormat="1"/>
    <row r="437" s="224" customFormat="1"/>
    <row r="438" s="224" customFormat="1"/>
    <row r="439" s="224" customFormat="1"/>
    <row r="440" s="224" customFormat="1"/>
    <row r="441" s="224" customFormat="1"/>
    <row r="442" s="224" customFormat="1"/>
    <row r="443" s="224" customFormat="1"/>
    <row r="444" s="224" customFormat="1"/>
    <row r="445" s="224" customFormat="1"/>
    <row r="446" s="224" customFormat="1"/>
    <row r="447" s="224" customFormat="1"/>
    <row r="448" s="224" customFormat="1"/>
    <row r="449" s="224" customFormat="1"/>
    <row r="450" s="224" customFormat="1"/>
    <row r="451" s="224" customFormat="1"/>
    <row r="452" s="224" customFormat="1"/>
    <row r="453" s="224" customFormat="1"/>
    <row r="454" s="224" customFormat="1"/>
    <row r="455" s="224" customFormat="1"/>
    <row r="456" s="224" customFormat="1"/>
    <row r="457" s="224" customFormat="1"/>
    <row r="458" s="224" customFormat="1"/>
    <row r="459" s="224" customFormat="1"/>
    <row r="460" s="224" customFormat="1"/>
    <row r="461" s="224" customFormat="1"/>
    <row r="462" s="224" customFormat="1"/>
    <row r="463" s="224" customFormat="1"/>
    <row r="464" s="224" customFormat="1"/>
    <row r="465" s="224" customFormat="1"/>
    <row r="466" s="224" customFormat="1"/>
    <row r="467" s="224" customFormat="1"/>
    <row r="468" s="224" customFormat="1"/>
    <row r="469" s="224" customFormat="1"/>
    <row r="470" s="224" customFormat="1"/>
    <row r="471" s="224" customFormat="1"/>
    <row r="472" s="224" customFormat="1"/>
    <row r="473" s="224" customFormat="1"/>
    <row r="474" s="224" customFormat="1"/>
    <row r="475" s="224" customFormat="1"/>
    <row r="476" s="224" customFormat="1"/>
    <row r="477" s="224" customFormat="1"/>
    <row r="478" s="224" customFormat="1"/>
    <row r="479" s="224" customFormat="1"/>
    <row r="480" s="224" customFormat="1"/>
    <row r="481" s="224" customFormat="1"/>
    <row r="482" s="224" customFormat="1"/>
    <row r="483" s="224" customFormat="1"/>
    <row r="484" s="224" customFormat="1"/>
    <row r="485" s="224" customFormat="1"/>
    <row r="486" s="224" customFormat="1"/>
    <row r="487" s="224" customFormat="1"/>
    <row r="488" s="224" customFormat="1"/>
    <row r="489" s="224" customFormat="1"/>
    <row r="490" s="224" customFormat="1"/>
    <row r="491" s="224" customFormat="1"/>
    <row r="492" s="224" customFormat="1"/>
    <row r="493" s="224" customFormat="1"/>
    <row r="494" s="224" customFormat="1"/>
    <row r="495" s="224" customFormat="1"/>
    <row r="496" s="224" customFormat="1"/>
    <row r="497" s="224" customFormat="1"/>
    <row r="498" s="224" customFormat="1"/>
    <row r="499" s="224" customFormat="1"/>
    <row r="500" s="224" customFormat="1"/>
    <row r="501" s="224" customFormat="1"/>
    <row r="502" s="224" customFormat="1"/>
    <row r="503" s="224" customFormat="1"/>
    <row r="504" s="224" customFormat="1"/>
    <row r="505" s="224" customFormat="1"/>
    <row r="506" s="224" customFormat="1"/>
    <row r="507" s="224" customFormat="1"/>
    <row r="508" s="224" customFormat="1"/>
    <row r="509" s="224" customFormat="1"/>
    <row r="510" s="224" customFormat="1"/>
    <row r="511" s="224" customFormat="1"/>
    <row r="512" s="224" customFormat="1"/>
    <row r="513" s="224" customFormat="1"/>
    <row r="514" s="224" customFormat="1"/>
    <row r="515" s="224" customFormat="1"/>
    <row r="516" s="224" customFormat="1"/>
    <row r="517" s="224" customFormat="1"/>
    <row r="518" s="224" customFormat="1"/>
    <row r="519" s="224" customFormat="1"/>
    <row r="520" s="224" customFormat="1"/>
    <row r="521" s="224" customFormat="1"/>
    <row r="522" s="224" customFormat="1"/>
    <row r="523" s="224" customFormat="1"/>
    <row r="524" s="224" customFormat="1"/>
    <row r="525" s="224" customFormat="1"/>
    <row r="526" s="224" customFormat="1"/>
    <row r="527" s="224" customFormat="1"/>
    <row r="528" s="224" customFormat="1"/>
    <row r="529" s="224" customFormat="1"/>
    <row r="530" s="224" customFormat="1"/>
    <row r="531" s="224" customFormat="1"/>
    <row r="532" s="224" customFormat="1"/>
    <row r="533" s="224" customFormat="1"/>
    <row r="534" s="224" customFormat="1"/>
    <row r="535" s="224" customFormat="1"/>
    <row r="536" s="224" customFormat="1"/>
    <row r="537" s="224" customFormat="1"/>
    <row r="538" s="224" customFormat="1"/>
    <row r="539" s="224" customFormat="1"/>
    <row r="540" s="224" customFormat="1"/>
    <row r="541" s="224" customFormat="1"/>
    <row r="542" s="224" customFormat="1"/>
    <row r="543" s="224" customFormat="1"/>
    <row r="544" s="224" customFormat="1"/>
    <row r="545" s="224" customFormat="1"/>
    <row r="546" s="224" customFormat="1"/>
    <row r="547" s="224" customFormat="1"/>
    <row r="548" s="224" customFormat="1"/>
    <row r="549" s="224" customFormat="1"/>
    <row r="550" s="224" customFormat="1"/>
    <row r="551" s="224" customFormat="1"/>
    <row r="552" s="224" customFormat="1"/>
    <row r="553" s="224" customFormat="1"/>
    <row r="554" s="224" customFormat="1"/>
    <row r="555" s="224" customFormat="1"/>
    <row r="556" s="224" customFormat="1"/>
    <row r="557" s="224" customFormat="1"/>
    <row r="558" s="224" customFormat="1"/>
    <row r="559" s="224" customFormat="1"/>
    <row r="560" s="224" customFormat="1"/>
    <row r="561" s="224" customFormat="1"/>
    <row r="562" s="224" customFormat="1"/>
    <row r="563" s="224" customFormat="1"/>
    <row r="564" s="224" customFormat="1"/>
    <row r="565" s="224" customFormat="1"/>
    <row r="566" s="224" customFormat="1"/>
    <row r="567" s="224" customFormat="1"/>
    <row r="568" s="224" customFormat="1"/>
    <row r="569" s="224" customFormat="1"/>
    <row r="570" s="224" customFormat="1"/>
    <row r="571" s="224" customFormat="1"/>
    <row r="572" s="224" customFormat="1"/>
    <row r="573" s="224" customFormat="1"/>
    <row r="574" s="224" customFormat="1"/>
    <row r="575" s="224" customFormat="1"/>
    <row r="576" s="224" customFormat="1"/>
    <row r="577" s="224" customFormat="1"/>
    <row r="578" s="224" customFormat="1"/>
    <row r="579" s="224" customFormat="1"/>
    <row r="580" s="224" customFormat="1"/>
    <row r="581" s="224" customFormat="1"/>
    <row r="582" s="224" customFormat="1"/>
    <row r="583" s="224" customFormat="1"/>
    <row r="584" s="224" customFormat="1"/>
    <row r="585" s="224" customFormat="1"/>
    <row r="586" s="224" customFormat="1"/>
    <row r="587" s="224" customFormat="1"/>
    <row r="588" s="224" customFormat="1"/>
    <row r="589" s="224" customFormat="1"/>
    <row r="590" s="224" customFormat="1"/>
    <row r="591" s="224" customFormat="1"/>
    <row r="592" s="224" customFormat="1"/>
    <row r="593" s="224" customFormat="1"/>
    <row r="594" s="224" customFormat="1"/>
    <row r="595" s="224" customFormat="1"/>
    <row r="596" s="224" customFormat="1"/>
    <row r="597" s="224" customFormat="1"/>
    <row r="598" s="224" customFormat="1"/>
    <row r="599" s="224" customFormat="1"/>
    <row r="600" s="224" customFormat="1"/>
    <row r="601" s="224" customFormat="1"/>
    <row r="602" s="224" customFormat="1"/>
    <row r="603" s="224" customFormat="1"/>
    <row r="604" s="224" customFormat="1"/>
    <row r="605" s="224" customFormat="1"/>
    <row r="606" s="224" customFormat="1"/>
    <row r="607" s="224" customFormat="1"/>
    <row r="608" s="224" customFormat="1"/>
    <row r="609" s="224" customFormat="1"/>
    <row r="610" s="224" customFormat="1"/>
    <row r="611" s="224" customFormat="1"/>
    <row r="612" s="224" customFormat="1"/>
    <row r="613" s="224" customFormat="1"/>
    <row r="614" s="224" customFormat="1"/>
    <row r="615" s="224" customFormat="1"/>
    <row r="616" s="224" customFormat="1"/>
    <row r="617" s="224" customFormat="1"/>
    <row r="618" s="224" customFormat="1"/>
    <row r="619" s="224" customFormat="1"/>
    <row r="620" s="224" customFormat="1"/>
    <row r="621" s="224" customFormat="1"/>
    <row r="622" s="224" customFormat="1"/>
    <row r="623" s="224" customFormat="1"/>
    <row r="624" s="224" customFormat="1"/>
    <row r="625" s="224" customFormat="1"/>
    <row r="626" s="224" customFormat="1"/>
    <row r="627" s="224" customFormat="1"/>
    <row r="628" s="224" customFormat="1"/>
    <row r="629" s="224" customFormat="1"/>
    <row r="630" s="224" customFormat="1"/>
    <row r="631" s="224" customFormat="1"/>
    <row r="632" s="224" customFormat="1"/>
    <row r="633" s="224" customFormat="1"/>
    <row r="634" s="224" customFormat="1"/>
    <row r="635" s="224" customFormat="1"/>
    <row r="636" s="224" customFormat="1"/>
    <row r="637" s="224" customFormat="1"/>
    <row r="638" s="224" customFormat="1"/>
    <row r="639" s="224" customFormat="1"/>
    <row r="640" s="224" customFormat="1"/>
    <row r="641" s="224" customFormat="1"/>
    <row r="642" s="224" customFormat="1"/>
    <row r="643" s="224" customFormat="1"/>
    <row r="644" s="224" customFormat="1"/>
    <row r="645" s="224" customFormat="1"/>
    <row r="646" s="224" customFormat="1"/>
    <row r="647" s="224" customFormat="1"/>
    <row r="648" s="224" customFormat="1"/>
    <row r="649" s="224" customFormat="1"/>
    <row r="650" s="224" customFormat="1"/>
    <row r="651" s="224" customFormat="1"/>
    <row r="652" s="224" customFormat="1"/>
    <row r="653" s="224" customFormat="1"/>
    <row r="654" s="224" customFormat="1"/>
    <row r="655" s="224" customFormat="1"/>
    <row r="656" s="224" customFormat="1"/>
    <row r="657" s="224" customFormat="1"/>
    <row r="658" s="224" customFormat="1"/>
    <row r="659" s="224" customFormat="1"/>
    <row r="660" s="224" customFormat="1"/>
    <row r="661" s="224" customFormat="1"/>
    <row r="662" s="224" customFormat="1"/>
    <row r="663" s="224" customFormat="1"/>
    <row r="664" s="224" customFormat="1"/>
    <row r="665" s="224" customFormat="1"/>
    <row r="666" s="224" customFormat="1"/>
    <row r="667" s="224" customFormat="1"/>
    <row r="668" s="224" customFormat="1"/>
    <row r="669" s="224" customFormat="1"/>
    <row r="670" s="224" customFormat="1"/>
    <row r="671" s="224" customFormat="1"/>
    <row r="672" s="224" customFormat="1"/>
    <row r="673" s="224" customFormat="1"/>
    <row r="674" s="224" customFormat="1"/>
    <row r="675" s="224" customFormat="1"/>
    <row r="676" s="224" customFormat="1"/>
    <row r="677" s="224" customFormat="1"/>
    <row r="678" s="224" customFormat="1"/>
    <row r="679" s="224" customFormat="1"/>
    <row r="680" s="224" customFormat="1"/>
    <row r="681" s="224" customFormat="1"/>
    <row r="682" s="224" customFormat="1"/>
    <row r="683" s="224" customFormat="1"/>
    <row r="684" s="224" customFormat="1"/>
    <row r="685" s="224" customFormat="1"/>
    <row r="686" s="224" customFormat="1"/>
    <row r="687" s="224" customFormat="1"/>
    <row r="688" s="224" customFormat="1"/>
    <row r="689" s="224" customFormat="1"/>
    <row r="690" s="224" customFormat="1"/>
    <row r="691" s="224" customFormat="1"/>
    <row r="692" s="224" customFormat="1"/>
    <row r="693" s="224" customFormat="1"/>
    <row r="694" s="224" customFormat="1"/>
    <row r="695" s="224" customFormat="1"/>
    <row r="696" s="224" customFormat="1"/>
    <row r="697" s="224" customFormat="1"/>
    <row r="698" s="224" customFormat="1"/>
    <row r="699" s="224" customFormat="1"/>
    <row r="700" s="224" customFormat="1"/>
    <row r="701" s="224" customFormat="1"/>
    <row r="702" s="224" customFormat="1"/>
    <row r="703" s="224" customFormat="1"/>
    <row r="704" s="224" customFormat="1"/>
    <row r="705" s="224" customFormat="1"/>
    <row r="706" s="224" customFormat="1"/>
    <row r="707" s="224" customFormat="1"/>
    <row r="708" s="224" customFormat="1"/>
    <row r="709" s="224" customFormat="1"/>
    <row r="710" s="224" customFormat="1"/>
    <row r="711" s="224" customFormat="1"/>
    <row r="712" s="224" customFormat="1"/>
    <row r="713" s="224" customFormat="1"/>
    <row r="714" s="224" customFormat="1"/>
    <row r="715" s="224" customFormat="1"/>
    <row r="716" s="224" customFormat="1"/>
    <row r="717" s="224" customFormat="1"/>
    <row r="718" s="224" customFormat="1"/>
    <row r="719" s="224" customFormat="1"/>
    <row r="720" s="224" customFormat="1"/>
    <row r="721" s="224" customFormat="1"/>
    <row r="722" s="224" customFormat="1"/>
    <row r="723" s="224" customFormat="1"/>
    <row r="724" s="224" customFormat="1"/>
    <row r="725" s="224" customFormat="1"/>
    <row r="726" s="224" customFormat="1"/>
    <row r="727" s="224" customFormat="1"/>
    <row r="728" s="224" customFormat="1"/>
    <row r="729" s="224" customFormat="1"/>
    <row r="730" s="224" customFormat="1"/>
    <row r="731" s="224" customFormat="1"/>
    <row r="732" s="224" customFormat="1"/>
    <row r="733" s="224" customFormat="1"/>
    <row r="734" s="224" customFormat="1"/>
    <row r="735" s="224" customFormat="1"/>
    <row r="736" s="224" customFormat="1"/>
    <row r="737" s="224" customFormat="1"/>
    <row r="738" s="224" customFormat="1"/>
    <row r="739" s="224" customFormat="1"/>
    <row r="740" s="224" customFormat="1"/>
    <row r="741" s="224" customFormat="1"/>
    <row r="742" s="224" customFormat="1"/>
    <row r="743" s="224" customFormat="1"/>
    <row r="744" s="224" customFormat="1"/>
    <row r="745" s="224" customFormat="1"/>
    <row r="746" s="224" customFormat="1"/>
    <row r="747" s="224" customFormat="1"/>
    <row r="748" s="224" customFormat="1"/>
    <row r="749" s="224" customFormat="1"/>
    <row r="750" s="224" customFormat="1"/>
    <row r="751" s="224" customFormat="1"/>
    <row r="752" s="224" customFormat="1"/>
    <row r="753" s="224" customFormat="1"/>
    <row r="754" s="224" customFormat="1"/>
    <row r="755" s="224" customFormat="1"/>
    <row r="756" s="224" customFormat="1"/>
    <row r="757" s="224" customFormat="1"/>
    <row r="758" s="224" customFormat="1"/>
    <row r="759" s="224" customFormat="1"/>
    <row r="760" s="224" customFormat="1"/>
    <row r="761" s="224" customFormat="1"/>
    <row r="762" s="224" customFormat="1"/>
    <row r="763" s="224" customFormat="1"/>
    <row r="764" s="224" customFormat="1"/>
    <row r="765" s="224" customFormat="1"/>
    <row r="766" s="224" customFormat="1"/>
    <row r="767" s="224" customFormat="1"/>
    <row r="768" s="224" customFormat="1"/>
    <row r="769" s="224" customFormat="1"/>
    <row r="770" s="224" customFormat="1"/>
    <row r="771" s="224" customFormat="1"/>
    <row r="772" s="224" customFormat="1"/>
    <row r="773" s="224" customFormat="1"/>
    <row r="774" s="224" customFormat="1"/>
    <row r="775" s="224" customFormat="1"/>
    <row r="776" s="224" customFormat="1"/>
    <row r="777" s="224" customFormat="1"/>
    <row r="778" s="224" customFormat="1"/>
    <row r="779" s="224" customFormat="1"/>
    <row r="780" s="224" customFormat="1"/>
    <row r="781" s="224" customFormat="1"/>
    <row r="782" s="224" customFormat="1"/>
    <row r="783" s="224" customFormat="1"/>
    <row r="784" s="224" customFormat="1"/>
    <row r="785" s="224" customFormat="1"/>
    <row r="786" s="224" customFormat="1"/>
    <row r="787" s="224" customFormat="1"/>
    <row r="788" s="224" customFormat="1"/>
    <row r="789" s="224" customFormat="1"/>
    <row r="790" s="224" customFormat="1"/>
    <row r="791" s="224" customFormat="1"/>
    <row r="792" s="224" customFormat="1"/>
    <row r="793" s="224" customFormat="1"/>
    <row r="794" s="224" customFormat="1"/>
    <row r="795" s="224" customFormat="1"/>
    <row r="796" s="224" customFormat="1"/>
    <row r="797" s="224" customFormat="1"/>
    <row r="798" s="224" customFormat="1"/>
    <row r="799" s="224" customFormat="1"/>
    <row r="800" s="224" customFormat="1"/>
    <row r="801" s="224" customFormat="1"/>
    <row r="802" s="224" customFormat="1"/>
    <row r="803" s="224" customFormat="1"/>
    <row r="804" s="224" customFormat="1"/>
    <row r="805" s="224" customFormat="1"/>
    <row r="806" s="224" customFormat="1"/>
    <row r="807" s="224" customFormat="1"/>
    <row r="808" s="224" customFormat="1"/>
    <row r="809" s="224" customFormat="1"/>
    <row r="810" s="224" customFormat="1"/>
    <row r="811" s="224" customFormat="1"/>
    <row r="812" s="224" customFormat="1"/>
    <row r="813" s="224" customFormat="1"/>
    <row r="814" s="224" customFormat="1"/>
    <row r="815" s="224" customFormat="1"/>
    <row r="816" s="224" customFormat="1"/>
    <row r="817" s="224" customFormat="1"/>
    <row r="818" s="224" customFormat="1"/>
    <row r="819" s="224" customFormat="1"/>
    <row r="820" s="224" customFormat="1"/>
    <row r="821" s="224" customFormat="1"/>
    <row r="822" s="224" customFormat="1"/>
    <row r="823" s="224" customFormat="1"/>
    <row r="824" s="224" customFormat="1"/>
    <row r="825" s="224" customFormat="1"/>
    <row r="826" s="224" customFormat="1"/>
    <row r="827" s="224" customFormat="1"/>
    <row r="828" s="224" customFormat="1"/>
    <row r="829" s="224" customFormat="1"/>
    <row r="830" s="224" customFormat="1"/>
    <row r="831" s="224" customFormat="1"/>
    <row r="832" s="224" customFormat="1"/>
    <row r="833" s="224" customFormat="1"/>
    <row r="834" s="224" customFormat="1"/>
    <row r="835" s="224" customFormat="1"/>
    <row r="836" s="224" customFormat="1"/>
    <row r="837" s="224" customFormat="1"/>
    <row r="838" s="224" customFormat="1"/>
    <row r="839" s="224" customFormat="1"/>
    <row r="840" s="224" customFormat="1"/>
    <row r="841" s="224" customFormat="1"/>
    <row r="842" s="224" customFormat="1"/>
    <row r="843" s="224" customFormat="1"/>
    <row r="844" s="224" customFormat="1"/>
    <row r="845" s="224" customFormat="1"/>
    <row r="846" s="224" customFormat="1"/>
    <row r="847" s="224" customFormat="1"/>
    <row r="848" s="224" customFormat="1"/>
    <row r="849" s="224" customFormat="1"/>
    <row r="850" s="224" customFormat="1"/>
    <row r="851" s="224" customFormat="1"/>
    <row r="852" s="224" customFormat="1"/>
    <row r="853" s="224" customFormat="1"/>
    <row r="854" s="224" customFormat="1"/>
    <row r="855" s="224" customFormat="1"/>
    <row r="856" s="224" customFormat="1"/>
    <row r="857" s="224" customFormat="1"/>
    <row r="858" s="224" customFormat="1"/>
    <row r="859" s="224" customFormat="1"/>
    <row r="860" s="224" customFormat="1"/>
    <row r="861" s="224" customFormat="1"/>
    <row r="862" s="224" customFormat="1"/>
    <row r="863" s="224" customFormat="1"/>
    <row r="864" s="224" customFormat="1"/>
    <row r="865" s="224" customFormat="1"/>
    <row r="866" s="224" customFormat="1"/>
    <row r="867" s="224" customFormat="1"/>
    <row r="868" s="224" customFormat="1"/>
    <row r="869" s="224" customFormat="1"/>
    <row r="870" s="224" customFormat="1"/>
    <row r="871" s="224" customFormat="1"/>
    <row r="872" s="224" customFormat="1"/>
    <row r="873" s="224" customFormat="1"/>
    <row r="874" s="224" customFormat="1"/>
    <row r="875" s="224" customFormat="1"/>
    <row r="876" s="224" customFormat="1"/>
    <row r="877" s="224" customFormat="1"/>
    <row r="878" s="224" customFormat="1"/>
    <row r="879" s="224" customFormat="1"/>
    <row r="880" s="224" customFormat="1"/>
    <row r="881" s="224" customFormat="1"/>
    <row r="882" s="224" customFormat="1"/>
    <row r="883" s="224" customFormat="1"/>
    <row r="884" s="224" customFormat="1"/>
    <row r="885" s="224" customFormat="1"/>
    <row r="886" s="224" customFormat="1"/>
    <row r="887" s="224" customFormat="1"/>
    <row r="888" s="224" customFormat="1"/>
    <row r="889" s="224" customFormat="1"/>
    <row r="890" s="224" customFormat="1"/>
    <row r="891" s="224" customFormat="1"/>
    <row r="892" s="224" customFormat="1"/>
    <row r="893" s="224" customFormat="1"/>
    <row r="894" s="224" customFormat="1"/>
    <row r="895" s="224" customFormat="1"/>
    <row r="896" s="224" customFormat="1"/>
    <row r="897" s="224" customFormat="1"/>
    <row r="898" s="224" customFormat="1"/>
    <row r="899" s="224" customFormat="1"/>
    <row r="900" s="224" customFormat="1"/>
    <row r="901" s="224" customFormat="1"/>
    <row r="902" s="224" customFormat="1"/>
    <row r="903" s="224" customFormat="1"/>
    <row r="904" s="224" customFormat="1"/>
    <row r="905" s="224" customFormat="1"/>
    <row r="906" s="224" customFormat="1"/>
    <row r="907" s="224" customFormat="1"/>
    <row r="908" s="224" customFormat="1"/>
    <row r="909" s="224" customFormat="1"/>
    <row r="910" s="224" customFormat="1"/>
    <row r="911" s="224" customFormat="1"/>
    <row r="912" s="224" customFormat="1"/>
    <row r="913" s="224" customFormat="1"/>
    <row r="914" s="224" customFormat="1"/>
    <row r="915" s="224" customFormat="1"/>
    <row r="916" s="224" customFormat="1"/>
    <row r="917" s="224" customFormat="1"/>
    <row r="918" s="224" customFormat="1"/>
    <row r="919" s="224" customFormat="1"/>
    <row r="920" s="224" customFormat="1"/>
    <row r="921" s="224" customFormat="1"/>
    <row r="922" s="224" customFormat="1"/>
    <row r="923" s="224" customFormat="1"/>
    <row r="924" s="224" customFormat="1"/>
    <row r="925" s="224" customFormat="1"/>
    <row r="926" s="224" customFormat="1"/>
    <row r="927" s="224" customFormat="1"/>
    <row r="928" s="224" customFormat="1"/>
    <row r="929" s="224" customFormat="1"/>
    <row r="930" s="224" customFormat="1"/>
    <row r="931" s="224" customFormat="1"/>
    <row r="932" s="224" customFormat="1"/>
    <row r="933" s="224" customFormat="1"/>
    <row r="934" s="224" customFormat="1"/>
    <row r="935" s="224" customFormat="1"/>
    <row r="936" s="224" customFormat="1"/>
    <row r="937" s="224" customFormat="1"/>
    <row r="938" s="224" customFormat="1"/>
    <row r="939" s="224" customFormat="1"/>
    <row r="940" s="224" customFormat="1"/>
    <row r="941" s="224" customFormat="1"/>
    <row r="942" s="224" customFormat="1"/>
    <row r="943" s="224" customFormat="1"/>
    <row r="944" s="224" customFormat="1"/>
    <row r="945" s="224" customFormat="1"/>
    <row r="946" s="224" customFormat="1"/>
    <row r="947" s="224" customFormat="1"/>
    <row r="948" s="224" customFormat="1"/>
    <row r="949" s="224" customFormat="1"/>
    <row r="950" s="224" customFormat="1"/>
    <row r="951" s="224" customFormat="1"/>
    <row r="952" s="224" customFormat="1"/>
    <row r="953" s="224" customFormat="1"/>
    <row r="954" s="224" customFormat="1"/>
    <row r="955" s="224" customFormat="1"/>
    <row r="956" s="224" customFormat="1"/>
    <row r="957" s="224" customFormat="1"/>
    <row r="958" s="224" customFormat="1"/>
    <row r="959" s="224" customFormat="1"/>
    <row r="960" s="224" customFormat="1"/>
    <row r="961" s="224" customFormat="1"/>
    <row r="962" s="224" customFormat="1"/>
    <row r="963" s="224" customFormat="1"/>
    <row r="964" s="224" customFormat="1"/>
    <row r="965" s="224" customFormat="1"/>
    <row r="966" s="224" customFormat="1"/>
    <row r="967" s="224" customFormat="1"/>
    <row r="968" s="224" customFormat="1"/>
    <row r="969" s="224" customFormat="1"/>
    <row r="970" s="224" customFormat="1"/>
    <row r="971" s="224" customFormat="1"/>
    <row r="972" s="224" customFormat="1"/>
    <row r="973" s="224" customFormat="1"/>
    <row r="974" s="224" customFormat="1"/>
    <row r="975" s="224" customFormat="1"/>
    <row r="976" s="224" customFormat="1"/>
    <row r="977" s="224" customFormat="1"/>
    <row r="978" s="224" customFormat="1"/>
    <row r="979" s="224" customFormat="1"/>
    <row r="980" s="224" customFormat="1"/>
    <row r="981" s="224" customFormat="1"/>
    <row r="982" s="224" customFormat="1"/>
    <row r="983" s="224" customFormat="1"/>
    <row r="984" s="224" customFormat="1"/>
    <row r="985" s="224" customFormat="1"/>
    <row r="986" s="224" customFormat="1"/>
    <row r="987" s="224" customFormat="1"/>
    <row r="988" s="224" customFormat="1"/>
    <row r="989" s="224" customFormat="1"/>
    <row r="990" s="224" customFormat="1"/>
    <row r="991" s="224" customFormat="1"/>
    <row r="992" s="224" customFormat="1"/>
    <row r="993" s="224" customFormat="1"/>
    <row r="994" s="224" customFormat="1"/>
    <row r="995" s="224" customFormat="1"/>
    <row r="996" s="224" customFormat="1"/>
    <row r="997" s="224" customFormat="1"/>
    <row r="998" s="224" customFormat="1"/>
    <row r="999" s="224" customFormat="1"/>
    <row r="1000" s="224" customFormat="1"/>
    <row r="1001" s="224" customFormat="1"/>
    <row r="1002" s="224" customFormat="1"/>
    <row r="1003" s="224" customFormat="1"/>
    <row r="1004" s="224" customFormat="1"/>
    <row r="1005" s="224" customFormat="1"/>
    <row r="1006" s="224" customFormat="1"/>
    <row r="1007" s="224" customFormat="1"/>
    <row r="1008" s="224" customFormat="1"/>
    <row r="1009" s="224" customFormat="1"/>
    <row r="1010" s="224" customFormat="1"/>
    <row r="1011" s="224" customFormat="1"/>
    <row r="1012" s="224" customFormat="1"/>
    <row r="1013" s="224" customFormat="1"/>
    <row r="1014" s="224" customFormat="1"/>
    <row r="1015" s="224" customFormat="1"/>
    <row r="1016" s="224" customFormat="1"/>
    <row r="1017" s="224" customFormat="1"/>
    <row r="1018" s="224" customFormat="1"/>
    <row r="1019" s="224" customFormat="1"/>
    <row r="1020" s="224" customFormat="1"/>
    <row r="1021" s="224" customFormat="1"/>
    <row r="1022" s="224" customFormat="1"/>
    <row r="1023" s="224" customFormat="1"/>
    <row r="1024" s="224" customFormat="1"/>
    <row r="1025" s="224" customFormat="1"/>
    <row r="1026" s="224" customFormat="1"/>
    <row r="1027" s="224" customFormat="1"/>
    <row r="1028" s="224" customFormat="1"/>
    <row r="1029" s="224" customFormat="1"/>
    <row r="1030" s="224" customFormat="1"/>
    <row r="1031" s="224" customFormat="1"/>
    <row r="1032" s="224" customFormat="1"/>
    <row r="1033" s="224" customFormat="1"/>
    <row r="1034" s="224" customFormat="1"/>
    <row r="1035" s="224" customFormat="1"/>
    <row r="1036" s="224" customFormat="1"/>
    <row r="1037" s="224" customFormat="1"/>
    <row r="1038" s="224" customFormat="1"/>
    <row r="1039" s="224" customFormat="1"/>
    <row r="1040" s="224" customFormat="1"/>
    <row r="1041" s="224" customFormat="1"/>
    <row r="1042" s="224" customFormat="1"/>
    <row r="1043" s="224" customFormat="1"/>
    <row r="1044" s="224" customFormat="1"/>
    <row r="1045" s="224" customFormat="1"/>
    <row r="1046" s="224" customFormat="1"/>
    <row r="1047" s="224" customFormat="1"/>
    <row r="1048" s="224" customFormat="1"/>
    <row r="1049" s="224" customFormat="1"/>
    <row r="1050" s="224" customFormat="1"/>
    <row r="1051" s="224" customFormat="1"/>
    <row r="1052" s="224" customFormat="1"/>
    <row r="1053" s="224" customFormat="1"/>
    <row r="1054" s="224" customFormat="1"/>
    <row r="1055" s="224" customFormat="1"/>
    <row r="1056" s="224" customFormat="1"/>
    <row r="1057" s="224" customFormat="1"/>
    <row r="1058" s="224" customFormat="1"/>
    <row r="1059" s="224" customFormat="1"/>
    <row r="1060" s="224" customFormat="1"/>
    <row r="1061" s="224" customFormat="1"/>
    <row r="1062" s="224" customFormat="1"/>
    <row r="1063" s="224" customFormat="1"/>
    <row r="1064" s="224" customFormat="1"/>
    <row r="1065" s="224" customFormat="1"/>
    <row r="1066" s="224" customFormat="1"/>
    <row r="1067" s="224" customFormat="1"/>
    <row r="1068" s="224" customFormat="1"/>
    <row r="1069" s="224" customFormat="1"/>
    <row r="1070" s="224" customFormat="1"/>
    <row r="1071" s="224" customFormat="1"/>
    <row r="1072" s="224" customFormat="1"/>
    <row r="1073" s="224" customFormat="1"/>
    <row r="1074" s="224" customFormat="1"/>
    <row r="1075" s="224" customFormat="1"/>
    <row r="1076" s="224" customFormat="1"/>
    <row r="1077" s="224" customFormat="1"/>
    <row r="1078" s="224" customFormat="1"/>
    <row r="1079" s="224" customFormat="1"/>
    <row r="1080" s="224" customFormat="1"/>
    <row r="1081" s="224" customFormat="1"/>
    <row r="1082" s="224" customFormat="1"/>
    <row r="1083" s="224" customFormat="1"/>
    <row r="1084" s="224" customFormat="1"/>
    <row r="1085" s="224" customFormat="1"/>
    <row r="1086" s="224" customFormat="1"/>
    <row r="1087" s="224" customFormat="1"/>
    <row r="1088" s="224" customFormat="1"/>
    <row r="1089" s="224" customFormat="1"/>
    <row r="1090" s="224" customFormat="1"/>
    <row r="1091" s="224" customFormat="1"/>
    <row r="1092" s="224" customFormat="1"/>
    <row r="1093" s="224" customFormat="1"/>
    <row r="1094" s="224" customFormat="1"/>
    <row r="1095" s="224" customFormat="1"/>
    <row r="1096" s="224" customFormat="1"/>
    <row r="1097" s="224" customFormat="1"/>
    <row r="1098" s="224" customFormat="1"/>
    <row r="1099" s="224" customFormat="1"/>
    <row r="1100" s="224" customFormat="1"/>
    <row r="1101" s="224" customFormat="1"/>
    <row r="1102" s="224" customFormat="1"/>
    <row r="1103" s="224" customFormat="1"/>
    <row r="1104" s="224" customFormat="1"/>
    <row r="1105" s="224" customFormat="1"/>
    <row r="1106" s="224" customFormat="1"/>
    <row r="1107" s="224" customFormat="1"/>
    <row r="1108" s="224" customFormat="1"/>
    <row r="1109" s="224" customFormat="1"/>
    <row r="1110" s="224" customFormat="1"/>
    <row r="1111" s="224" customFormat="1"/>
    <row r="1112" s="224" customFormat="1"/>
    <row r="1113" s="224" customFormat="1"/>
    <row r="1114" s="224" customFormat="1"/>
    <row r="1115" s="224" customFormat="1"/>
    <row r="1116" s="224" customFormat="1"/>
    <row r="1117" s="224" customFormat="1"/>
    <row r="1118" s="224" customFormat="1"/>
    <row r="1119" s="224" customFormat="1"/>
    <row r="1120" s="224" customFormat="1"/>
    <row r="1121" s="224" customFormat="1"/>
    <row r="1122" s="224" customFormat="1"/>
    <row r="1123" s="224" customFormat="1"/>
    <row r="1124" s="224" customFormat="1"/>
    <row r="1125" s="224" customFormat="1"/>
    <row r="1126" s="224" customFormat="1"/>
    <row r="1127" s="224" customFormat="1"/>
    <row r="1128" s="224" customFormat="1"/>
    <row r="1129" s="224" customFormat="1"/>
    <row r="1130" s="224" customFormat="1"/>
    <row r="1131" s="224" customFormat="1"/>
    <row r="1132" s="224" customFormat="1"/>
    <row r="1133" s="224" customFormat="1"/>
    <row r="1134" s="224" customFormat="1"/>
    <row r="1135" s="224" customFormat="1"/>
    <row r="1136" s="224" customFormat="1"/>
    <row r="1137" s="224" customFormat="1"/>
    <row r="1138" s="224" customFormat="1"/>
    <row r="1139" s="224" customFormat="1"/>
    <row r="1140" s="224" customFormat="1"/>
    <row r="1141" s="224" customFormat="1"/>
    <row r="1142" s="224" customFormat="1"/>
    <row r="1143" s="224" customFormat="1"/>
    <row r="1144" s="224" customFormat="1"/>
    <row r="1145" s="224" customFormat="1"/>
    <row r="1146" s="224" customFormat="1"/>
    <row r="1147" s="224" customFormat="1"/>
    <row r="1148" s="224" customFormat="1"/>
    <row r="1149" s="224" customFormat="1"/>
    <row r="1150" s="224" customFormat="1"/>
    <row r="1151" s="224" customFormat="1"/>
    <row r="1152" s="224" customFormat="1"/>
    <row r="1153" s="224" customFormat="1"/>
    <row r="1154" s="224" customFormat="1"/>
    <row r="1155" s="224" customFormat="1"/>
    <row r="1156" s="224" customFormat="1"/>
    <row r="1157" s="224" customFormat="1"/>
    <row r="1158" s="224" customFormat="1"/>
    <row r="1159" s="224" customFormat="1"/>
    <row r="1160" s="224" customFormat="1"/>
    <row r="1161" s="224" customFormat="1"/>
    <row r="1162" s="224" customFormat="1"/>
    <row r="1163" s="224" customFormat="1"/>
    <row r="1164" s="224" customFormat="1"/>
    <row r="1165" s="224" customFormat="1"/>
    <row r="1166" s="224" customFormat="1"/>
    <row r="1167" s="224" customFormat="1"/>
    <row r="1168" s="224" customFormat="1"/>
    <row r="1169" s="224" customFormat="1"/>
    <row r="1170" s="224" customFormat="1"/>
    <row r="1171" s="224" customFormat="1"/>
    <row r="1172" s="224" customFormat="1"/>
    <row r="1173" s="224" customFormat="1"/>
    <row r="1174" s="224" customFormat="1"/>
    <row r="1175" s="224" customFormat="1"/>
    <row r="1176" s="224" customFormat="1"/>
    <row r="1177" s="224" customFormat="1"/>
    <row r="1178" s="224" customFormat="1"/>
    <row r="1179" s="224" customFormat="1"/>
    <row r="1180" s="224" customFormat="1"/>
    <row r="1181" s="224" customFormat="1"/>
    <row r="1182" s="224" customFormat="1"/>
    <row r="1183" s="224" customFormat="1"/>
    <row r="1184" s="224" customFormat="1"/>
    <row r="1185" s="224" customFormat="1"/>
    <row r="1186" s="224" customFormat="1"/>
    <row r="1187" s="224" customFormat="1"/>
    <row r="1188" s="224" customFormat="1"/>
    <row r="1189" s="224" customFormat="1"/>
    <row r="1190" s="224" customFormat="1"/>
    <row r="1191" s="224" customFormat="1"/>
    <row r="1192" s="224" customFormat="1"/>
    <row r="1193" s="224" customFormat="1"/>
    <row r="1194" s="224" customFormat="1"/>
    <row r="1195" s="224" customFormat="1"/>
    <row r="1196" s="224" customFormat="1"/>
    <row r="1197" s="224" customFormat="1"/>
    <row r="1198" s="224" customFormat="1"/>
    <row r="1199" s="224" customFormat="1"/>
    <row r="1200" s="224" customFormat="1"/>
    <row r="1201" s="224" customFormat="1"/>
    <row r="1202" s="224" customFormat="1"/>
    <row r="1203" s="224" customFormat="1"/>
    <row r="1204" s="224" customFormat="1"/>
    <row r="1205" s="224" customFormat="1"/>
    <row r="1206" s="224" customFormat="1"/>
    <row r="1207" s="224" customFormat="1"/>
    <row r="1208" s="224" customFormat="1"/>
    <row r="1209" s="224" customFormat="1"/>
    <row r="1210" s="224" customFormat="1"/>
    <row r="1211" s="224" customFormat="1"/>
    <row r="1212" s="224" customFormat="1"/>
    <row r="1213" s="224" customFormat="1"/>
    <row r="1214" s="224" customFormat="1"/>
    <row r="1215" s="224" customFormat="1"/>
    <row r="1216" s="224" customFormat="1"/>
    <row r="1217" s="224" customFormat="1"/>
    <row r="1218" s="224" customFormat="1"/>
  </sheetData>
  <sheetProtection algorithmName="SHA-512" hashValue="ZGPUdjiJ5iTBh74iKQM6VWVA+7dRm7CAdO6gJ17j1yuoCdtvSItRSVzOMw2XFRqGREts2ixWsMHZ7dupg0FMQw==" saltValue="7itGdtsut14ejKmWzRuiXA==" spinCount="100000" sheet="1" objects="1" scenarios="1"/>
  <mergeCells count="2">
    <mergeCell ref="B4:F4"/>
    <mergeCell ref="C2:F2"/>
  </mergeCells>
  <hyperlinks>
    <hyperlink ref="B33" location="Index!A1" display="Return to Index"/>
  </hyperlinks>
  <pageMargins left="0.23622047244094491" right="0.23622047244094491" top="0.74803149606299213" bottom="0.74803149606299213" header="0.31496062992125984" footer="0.31496062992125984"/>
  <pageSetup paperSize="9" orientation="landscape" horizontalDpi="4294967293" verticalDpi="0" r:id="rId1"/>
  <drawing r:id="rId2"/>
  <tableParts count="2">
    <tablePart r:id="rId3"/>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V1638"/>
  <sheetViews>
    <sheetView workbookViewId="0">
      <selection activeCell="E23" sqref="E23"/>
    </sheetView>
  </sheetViews>
  <sheetFormatPr defaultRowHeight="15"/>
  <cols>
    <col min="1" max="1" width="8.7109375" style="224"/>
    <col min="2" max="2" width="39.85546875" customWidth="1"/>
    <col min="3" max="3" width="16.7109375" customWidth="1"/>
    <col min="4" max="4" width="16.85546875" customWidth="1"/>
    <col min="5" max="5" width="17.28515625" customWidth="1"/>
    <col min="6" max="6" width="16.7109375" customWidth="1"/>
    <col min="7" max="7" width="18.28515625" customWidth="1"/>
    <col min="8" max="282" width="8.7109375" style="224"/>
  </cols>
  <sheetData>
    <row r="1" spans="2:7" s="224" customFormat="1"/>
    <row r="2" spans="2:7" ht="18.75">
      <c r="B2" s="224"/>
      <c r="C2" s="2066" t="s">
        <v>577</v>
      </c>
      <c r="D2" s="2067"/>
      <c r="E2" s="2067"/>
      <c r="F2" s="2067"/>
      <c r="G2" s="2068"/>
    </row>
    <row r="3" spans="2:7">
      <c r="B3" s="224"/>
      <c r="C3" s="2059"/>
      <c r="D3" s="2060"/>
      <c r="E3" s="2060"/>
      <c r="F3" s="2060"/>
      <c r="G3" s="2061"/>
    </row>
    <row r="4" spans="2:7" s="224" customFormat="1" ht="15.75" thickBot="1"/>
    <row r="5" spans="2:7" ht="15.75" thickBot="1">
      <c r="B5" s="1001" t="s">
        <v>549</v>
      </c>
      <c r="C5" s="1002" t="s">
        <v>540</v>
      </c>
      <c r="D5" s="1002" t="s">
        <v>693</v>
      </c>
      <c r="E5" s="1002" t="s">
        <v>689</v>
      </c>
      <c r="F5" s="1002" t="s">
        <v>694</v>
      </c>
      <c r="G5" s="1003" t="s">
        <v>695</v>
      </c>
    </row>
    <row r="6" spans="2:7">
      <c r="B6" s="240" t="s">
        <v>552</v>
      </c>
      <c r="C6" s="1609">
        <v>0.12</v>
      </c>
      <c r="D6" s="1611">
        <v>10000</v>
      </c>
      <c r="E6" s="1611">
        <v>15000</v>
      </c>
      <c r="F6" s="1611">
        <v>20000</v>
      </c>
      <c r="G6" s="1613">
        <f>SUM(D6:F6)</f>
        <v>45000</v>
      </c>
    </row>
    <row r="7" spans="2:7">
      <c r="B7" s="240" t="s">
        <v>553</v>
      </c>
      <c r="C7" s="1610">
        <v>0.15</v>
      </c>
      <c r="D7" s="1612">
        <v>25000</v>
      </c>
      <c r="E7" s="1612">
        <v>40000</v>
      </c>
      <c r="F7" s="1612">
        <v>45000</v>
      </c>
      <c r="G7" s="1614">
        <f>SUM(D7:F7)</f>
        <v>110000</v>
      </c>
    </row>
    <row r="8" spans="2:7" s="224" customFormat="1">
      <c r="C8" s="1169"/>
    </row>
    <row r="9" spans="2:7" ht="22.15" customHeight="1">
      <c r="B9" s="1598" t="s">
        <v>554</v>
      </c>
      <c r="C9" s="442">
        <f>AVERAGE(D6:F6)*C6*0.035</f>
        <v>63.000000000000007</v>
      </c>
      <c r="D9" s="1598"/>
      <c r="E9" s="224"/>
      <c r="F9" s="224"/>
      <c r="G9" s="224"/>
    </row>
    <row r="10" spans="2:7" ht="22.15" customHeight="1">
      <c r="B10" s="1598" t="s">
        <v>555</v>
      </c>
      <c r="C10" s="1012">
        <f>AVERAGE(D7:F7)*C7*0.035</f>
        <v>192.5</v>
      </c>
      <c r="D10" s="1598"/>
      <c r="E10" s="224"/>
      <c r="F10" s="224"/>
      <c r="G10" s="224"/>
    </row>
    <row r="11" spans="2:7" ht="40.5" customHeight="1">
      <c r="B11" s="1013" t="s">
        <v>556</v>
      </c>
      <c r="C11" s="1011" t="s">
        <v>9</v>
      </c>
      <c r="D11" s="1008">
        <f>C9+C10</f>
        <v>255.5</v>
      </c>
      <c r="E11" s="224"/>
      <c r="F11" s="224"/>
      <c r="G11" s="224"/>
    </row>
    <row r="12" spans="2:7" s="224" customFormat="1" ht="6.4" customHeight="1">
      <c r="B12" s="1570"/>
      <c r="C12" s="1570"/>
      <c r="D12" s="1572"/>
    </row>
    <row r="13" spans="2:7" s="224" customFormat="1" ht="7.5" customHeight="1" thickBot="1">
      <c r="B13" s="1599"/>
      <c r="C13" s="1600"/>
    </row>
    <row r="14" spans="2:7" ht="15.75" thickBot="1">
      <c r="B14" s="1001" t="s">
        <v>539</v>
      </c>
      <c r="C14" s="1002" t="s">
        <v>540</v>
      </c>
      <c r="D14" s="1002" t="s">
        <v>693</v>
      </c>
      <c r="E14" s="1002" t="s">
        <v>689</v>
      </c>
      <c r="F14" s="1002" t="s">
        <v>690</v>
      </c>
      <c r="G14" s="1005" t="s">
        <v>695</v>
      </c>
    </row>
    <row r="15" spans="2:7">
      <c r="B15" s="991" t="s">
        <v>541</v>
      </c>
      <c r="C15" s="1595">
        <v>0.18</v>
      </c>
      <c r="D15" s="1603">
        <f>[2]TSA!C15</f>
        <v>30.599999999999998</v>
      </c>
      <c r="E15" s="1603">
        <f>[2]TSA!D15</f>
        <v>36</v>
      </c>
      <c r="F15" s="1603">
        <f>[2]TSA!E15</f>
        <v>63</v>
      </c>
      <c r="G15" s="1606">
        <f>SUM(Tablo2[[#This Row],[2016 (N''000)]:[2018 (N''000)]])</f>
        <v>129.6</v>
      </c>
    </row>
    <row r="16" spans="2:7">
      <c r="B16" s="992" t="s">
        <v>542</v>
      </c>
      <c r="C16" s="1577">
        <v>0.18</v>
      </c>
      <c r="D16" s="1604">
        <f>[2]TSA!C16</f>
        <v>50.4</v>
      </c>
      <c r="E16" s="1604">
        <f>[2]TSA!D16</f>
        <v>63</v>
      </c>
      <c r="F16" s="1604">
        <f>[2]TSA!E16</f>
        <v>99</v>
      </c>
      <c r="G16" s="1607">
        <f>SUM(Tablo2[[#This Row],[2016 (N''000)]:[2018 (N''000)]])</f>
        <v>212.4</v>
      </c>
    </row>
    <row r="17" spans="2:7">
      <c r="B17" s="992" t="s">
        <v>545</v>
      </c>
      <c r="C17" s="1577">
        <v>0.18</v>
      </c>
      <c r="D17" s="1604">
        <f>[2]TSA!C19</f>
        <v>12.6</v>
      </c>
      <c r="E17" s="1604">
        <f>[2]TSA!D19</f>
        <v>18</v>
      </c>
      <c r="F17" s="1604">
        <f>[2]TSA!E19</f>
        <v>21.599999999999998</v>
      </c>
      <c r="G17" s="1607">
        <f>SUM(Tablo2[[#This Row],[2016 (N''000)]:[2018 (N''000)]])</f>
        <v>52.2</v>
      </c>
    </row>
    <row r="18" spans="2:7">
      <c r="B18" s="992" t="s">
        <v>546</v>
      </c>
      <c r="C18" s="1577">
        <v>0.15</v>
      </c>
      <c r="D18" s="1604">
        <f>[2]TSA!C20</f>
        <v>15</v>
      </c>
      <c r="E18" s="1604">
        <f>[2]TSA!D20</f>
        <v>15</v>
      </c>
      <c r="F18" s="1604">
        <f>[2]TSA!E20</f>
        <v>22.5</v>
      </c>
      <c r="G18" s="1607">
        <f>SUM(Tablo2[[#This Row],[2016 (N''000)]:[2018 (N''000)]])</f>
        <v>52.5</v>
      </c>
    </row>
    <row r="19" spans="2:7">
      <c r="B19" s="992" t="s">
        <v>547</v>
      </c>
      <c r="C19" s="1577">
        <v>0.12</v>
      </c>
      <c r="D19" s="1604">
        <f>[2]TSA!C21</f>
        <v>60</v>
      </c>
      <c r="E19" s="1604">
        <f>[2]TSA!D21</f>
        <v>36</v>
      </c>
      <c r="F19" s="1604">
        <f>[2]TSA!E21</f>
        <v>82.8</v>
      </c>
      <c r="G19" s="1607">
        <f>SUM(Tablo2[[#This Row],[2016 (N''000)]:[2018 (N''000)]])</f>
        <v>178.8</v>
      </c>
    </row>
    <row r="20" spans="2:7" ht="15.75" thickBot="1">
      <c r="B20" s="992" t="s">
        <v>548</v>
      </c>
      <c r="C20" s="1596">
        <v>0.12</v>
      </c>
      <c r="D20" s="1605">
        <f>[2]TSA!C22</f>
        <v>8.4</v>
      </c>
      <c r="E20" s="1605">
        <f>[2]TSA!D22</f>
        <v>9.6</v>
      </c>
      <c r="F20" s="1605">
        <f>[2]TSA!E22</f>
        <v>7.1999999999999993</v>
      </c>
      <c r="G20" s="1608">
        <f>SUM(Tablo2[[#This Row],[2016 (N''000)]:[2018 (N''000)]])</f>
        <v>25.2</v>
      </c>
    </row>
    <row r="21" spans="2:7" ht="15.75" thickBot="1">
      <c r="B21" s="1004" t="s">
        <v>529</v>
      </c>
      <c r="C21" s="1006"/>
      <c r="D21" s="996">
        <f>SUBTOTAL(109,D15:D20)</f>
        <v>177</v>
      </c>
      <c r="E21" s="996">
        <f>SUBTOTAL(109,E15:E20)</f>
        <v>177.6</v>
      </c>
      <c r="F21" s="996">
        <f>SUBTOTAL(109,F15:F20)</f>
        <v>296.09999999999997</v>
      </c>
      <c r="G21" s="1007">
        <f>SUM(Tablo2[[#This Row],[2016 (N''000)]:[2018 (N''000)]])</f>
        <v>650.70000000000005</v>
      </c>
    </row>
    <row r="22" spans="2:7" s="224" customFormat="1"/>
    <row r="23" spans="2:7" ht="39" customHeight="1">
      <c r="B23" s="443" t="s">
        <v>557</v>
      </c>
      <c r="C23" s="1010" t="s">
        <v>10</v>
      </c>
      <c r="D23" s="1008">
        <f>AVERAGE(D21:F21)</f>
        <v>216.9</v>
      </c>
      <c r="E23" s="224"/>
      <c r="F23" s="224"/>
      <c r="G23" s="224"/>
    </row>
    <row r="24" spans="2:7" s="224" customFormat="1">
      <c r="B24" s="1601"/>
      <c r="D24" s="1602"/>
    </row>
    <row r="25" spans="2:7" ht="42" customHeight="1">
      <c r="B25" s="444" t="s">
        <v>558</v>
      </c>
      <c r="C25" s="1010" t="s">
        <v>559</v>
      </c>
      <c r="D25" s="1008">
        <f>D23+D11</f>
        <v>472.4</v>
      </c>
      <c r="E25" s="224"/>
      <c r="F25" s="224"/>
      <c r="G25" s="224"/>
    </row>
    <row r="26" spans="2:7" ht="43.5" customHeight="1">
      <c r="B26" s="445" t="s">
        <v>560</v>
      </c>
      <c r="C26" s="1009">
        <v>12.5</v>
      </c>
      <c r="D26" s="1000">
        <f>D25*C26</f>
        <v>5905</v>
      </c>
      <c r="E26" s="224"/>
      <c r="F26" s="224"/>
      <c r="G26" s="224"/>
    </row>
    <row r="27" spans="2:7" s="224" customFormat="1"/>
    <row r="28" spans="2:7" s="224" customFormat="1"/>
    <row r="29" spans="2:7" s="224" customFormat="1">
      <c r="C29" s="1169"/>
    </row>
    <row r="30" spans="2:7" ht="15.75">
      <c r="B30" s="852" t="s">
        <v>245</v>
      </c>
      <c r="C30" s="1169"/>
      <c r="D30" s="224"/>
      <c r="E30" s="224"/>
      <c r="F30" s="224"/>
      <c r="G30" s="224"/>
    </row>
    <row r="31" spans="2:7" s="224" customFormat="1">
      <c r="C31" s="1169"/>
    </row>
    <row r="32" spans="2:7" s="224" customFormat="1">
      <c r="C32" s="1169"/>
    </row>
    <row r="33" spans="2:4" s="224" customFormat="1"/>
    <row r="34" spans="2:4" s="224" customFormat="1"/>
    <row r="35" spans="2:4" s="224" customFormat="1"/>
    <row r="36" spans="2:4" s="224" customFormat="1"/>
    <row r="37" spans="2:4" s="224" customFormat="1"/>
    <row r="38" spans="2:4" s="224" customFormat="1">
      <c r="C38" s="1570"/>
      <c r="D38" s="1572"/>
    </row>
    <row r="39" spans="2:4" s="224" customFormat="1"/>
    <row r="40" spans="2:4" s="224" customFormat="1">
      <c r="B40" s="1570"/>
    </row>
    <row r="41" spans="2:4" s="224" customFormat="1"/>
    <row r="42" spans="2:4" s="224" customFormat="1"/>
    <row r="43" spans="2:4" s="224" customFormat="1"/>
    <row r="44" spans="2:4" s="224" customFormat="1"/>
    <row r="45" spans="2:4" s="224" customFormat="1"/>
    <row r="46" spans="2:4" s="224" customFormat="1"/>
    <row r="47" spans="2:4" s="224" customFormat="1"/>
    <row r="48" spans="2:4" s="224" customFormat="1"/>
    <row r="49" s="224" customFormat="1"/>
    <row r="50" s="224" customFormat="1"/>
    <row r="51" s="224" customFormat="1"/>
    <row r="52" s="224" customFormat="1"/>
    <row r="53" s="224" customFormat="1"/>
    <row r="54" s="224" customFormat="1"/>
    <row r="55" s="224" customFormat="1"/>
    <row r="56" s="224" customFormat="1"/>
    <row r="57" s="224" customFormat="1"/>
    <row r="58" s="224" customFormat="1"/>
    <row r="59" s="224" customFormat="1"/>
    <row r="60" s="224" customFormat="1"/>
    <row r="61" s="224" customFormat="1"/>
    <row r="62" s="224" customFormat="1"/>
    <row r="63" s="224" customFormat="1"/>
    <row r="64" s="224" customFormat="1"/>
    <row r="65" s="224" customFormat="1"/>
    <row r="66" s="224" customFormat="1"/>
    <row r="67" s="224" customFormat="1"/>
    <row r="68" s="224" customFormat="1"/>
    <row r="69" s="224" customFormat="1"/>
    <row r="70" s="224" customFormat="1"/>
    <row r="71" s="224" customFormat="1"/>
    <row r="72" s="224" customFormat="1"/>
    <row r="73" s="224" customFormat="1"/>
    <row r="74" s="224" customFormat="1"/>
    <row r="75" s="224" customFormat="1"/>
    <row r="76" s="224" customFormat="1"/>
    <row r="77" s="224" customFormat="1"/>
    <row r="78" s="224" customFormat="1"/>
    <row r="79" s="224" customFormat="1"/>
    <row r="80" s="224" customFormat="1"/>
    <row r="81" s="224" customFormat="1"/>
    <row r="82" s="224" customFormat="1"/>
    <row r="83" s="224" customFormat="1"/>
    <row r="84" s="224" customFormat="1"/>
    <row r="85" s="224" customFormat="1"/>
    <row r="86" s="224" customFormat="1"/>
    <row r="87" s="224" customFormat="1"/>
    <row r="88" s="224" customFormat="1"/>
    <row r="89" s="224" customFormat="1"/>
    <row r="90" s="224" customFormat="1"/>
    <row r="91" s="224" customFormat="1"/>
    <row r="92" s="224" customFormat="1"/>
    <row r="93" s="224" customFormat="1"/>
    <row r="94" s="224" customFormat="1"/>
    <row r="95" s="224" customFormat="1"/>
    <row r="96" s="224" customFormat="1"/>
    <row r="97" s="224" customFormat="1"/>
    <row r="98" s="224" customFormat="1"/>
    <row r="99" s="224" customFormat="1"/>
    <row r="100" s="224" customFormat="1"/>
    <row r="101" s="224" customFormat="1"/>
    <row r="102" s="224" customFormat="1"/>
    <row r="103" s="224" customFormat="1"/>
    <row r="104" s="224" customFormat="1"/>
    <row r="105" s="224" customFormat="1"/>
    <row r="106" s="224" customFormat="1"/>
    <row r="107" s="224" customFormat="1"/>
    <row r="108" s="224" customFormat="1"/>
    <row r="109" s="224" customFormat="1"/>
    <row r="110" s="224" customFormat="1"/>
    <row r="111" s="224" customFormat="1"/>
    <row r="112" s="224" customFormat="1"/>
    <row r="113" s="224" customFormat="1"/>
    <row r="114" s="224" customFormat="1"/>
    <row r="115" s="224" customFormat="1"/>
    <row r="116" s="224" customFormat="1"/>
    <row r="117" s="224" customFormat="1"/>
    <row r="118" s="224" customFormat="1"/>
    <row r="119" s="224" customFormat="1"/>
    <row r="120" s="224" customFormat="1"/>
    <row r="121" s="224" customFormat="1"/>
    <row r="122" s="224" customFormat="1"/>
    <row r="123" s="224" customFormat="1"/>
    <row r="124" s="224" customFormat="1"/>
    <row r="125" s="224" customFormat="1"/>
    <row r="126" s="224" customFormat="1"/>
    <row r="127" s="224" customFormat="1"/>
    <row r="128" s="224" customFormat="1"/>
    <row r="129" s="224" customFormat="1"/>
    <row r="130" s="224" customFormat="1"/>
    <row r="131" s="224" customFormat="1"/>
    <row r="132" s="224" customFormat="1"/>
    <row r="133" s="224" customFormat="1"/>
    <row r="134" s="224" customFormat="1"/>
    <row r="135" s="224" customFormat="1"/>
    <row r="136" s="224" customFormat="1"/>
    <row r="137" s="224" customFormat="1"/>
    <row r="138" s="224" customFormat="1"/>
    <row r="139" s="224" customFormat="1"/>
    <row r="140" s="224" customFormat="1"/>
    <row r="141" s="224" customFormat="1"/>
    <row r="142" s="224" customFormat="1"/>
    <row r="143" s="224" customFormat="1"/>
    <row r="144" s="224" customFormat="1"/>
    <row r="145" s="224" customFormat="1"/>
    <row r="146" s="224" customFormat="1"/>
    <row r="147" s="224" customFormat="1"/>
    <row r="148" s="224" customFormat="1"/>
    <row r="149" s="224" customFormat="1"/>
    <row r="150" s="224" customFormat="1"/>
    <row r="151" s="224" customFormat="1"/>
    <row r="152" s="224" customFormat="1"/>
    <row r="153" s="224" customFormat="1"/>
    <row r="154" s="224" customFormat="1"/>
    <row r="155" s="224" customFormat="1"/>
    <row r="156" s="224" customFormat="1"/>
    <row r="157" s="224" customFormat="1"/>
    <row r="158" s="224" customFormat="1"/>
    <row r="159" s="224" customFormat="1"/>
    <row r="160" s="224" customFormat="1"/>
    <row r="161" s="224" customFormat="1"/>
    <row r="162" s="224" customFormat="1"/>
    <row r="163" s="224" customFormat="1"/>
    <row r="164" s="224" customFormat="1"/>
    <row r="165" s="224" customFormat="1"/>
    <row r="166" s="224" customFormat="1"/>
    <row r="167" s="224" customFormat="1"/>
    <row r="168" s="224" customFormat="1"/>
    <row r="169" s="224" customFormat="1"/>
    <row r="170" s="224" customFormat="1"/>
    <row r="171" s="224" customFormat="1"/>
    <row r="172" s="224" customFormat="1"/>
    <row r="173" s="224" customFormat="1"/>
    <row r="174" s="224" customFormat="1"/>
    <row r="175" s="224" customFormat="1"/>
    <row r="176" s="224" customFormat="1"/>
    <row r="177" s="224" customFormat="1"/>
    <row r="178" s="224" customFormat="1"/>
    <row r="179" s="224" customFormat="1"/>
    <row r="180" s="224" customFormat="1"/>
    <row r="181" s="224" customFormat="1"/>
    <row r="182" s="224" customFormat="1"/>
    <row r="183" s="224" customFormat="1"/>
    <row r="184" s="224" customFormat="1"/>
    <row r="185" s="224" customFormat="1"/>
    <row r="186" s="224" customFormat="1"/>
    <row r="187" s="224" customFormat="1"/>
    <row r="188" s="224" customFormat="1"/>
    <row r="189" s="224" customFormat="1"/>
    <row r="190" s="224" customFormat="1"/>
    <row r="191" s="224" customFormat="1"/>
    <row r="192" s="224" customFormat="1"/>
    <row r="193" s="224" customFormat="1"/>
    <row r="194" s="224" customFormat="1"/>
    <row r="195" s="224" customFormat="1"/>
    <row r="196" s="224" customFormat="1"/>
    <row r="197" s="224" customFormat="1"/>
    <row r="198" s="224" customFormat="1"/>
    <row r="199" s="224" customFormat="1"/>
    <row r="200" s="224" customFormat="1"/>
    <row r="201" s="224" customFormat="1"/>
    <row r="202" s="224" customFormat="1"/>
    <row r="203" s="224" customFormat="1"/>
    <row r="204" s="224" customFormat="1"/>
    <row r="205" s="224" customFormat="1"/>
    <row r="206" s="224" customFormat="1"/>
    <row r="207" s="224" customFormat="1"/>
    <row r="208" s="224" customFormat="1"/>
    <row r="209" s="224" customFormat="1"/>
    <row r="210" s="224" customFormat="1"/>
    <row r="211" s="224" customFormat="1"/>
    <row r="212" s="224" customFormat="1"/>
    <row r="213" s="224" customFormat="1"/>
    <row r="214" s="224" customFormat="1"/>
    <row r="215" s="224" customFormat="1"/>
    <row r="216" s="224" customFormat="1"/>
    <row r="217" s="224" customFormat="1"/>
    <row r="218" s="224" customFormat="1"/>
    <row r="219" s="224" customFormat="1"/>
    <row r="220" s="224" customFormat="1"/>
    <row r="221" s="224" customFormat="1"/>
    <row r="222" s="224" customFormat="1"/>
    <row r="223" s="224" customFormat="1"/>
    <row r="224" s="224" customFormat="1"/>
    <row r="225" s="224" customFormat="1"/>
    <row r="226" s="224" customFormat="1"/>
    <row r="227" s="224" customFormat="1"/>
    <row r="228" s="224" customFormat="1"/>
    <row r="229" s="224" customFormat="1"/>
    <row r="230" s="224" customFormat="1"/>
    <row r="231" s="224" customFormat="1"/>
    <row r="232" s="224" customFormat="1"/>
    <row r="233" s="224" customFormat="1"/>
    <row r="234" s="224" customFormat="1"/>
    <row r="235" s="224" customFormat="1"/>
    <row r="236" s="224" customFormat="1"/>
    <row r="237" s="224" customFormat="1"/>
    <row r="238" s="224" customFormat="1"/>
    <row r="239" s="224" customFormat="1"/>
    <row r="240" s="224" customFormat="1"/>
    <row r="241" s="224" customFormat="1"/>
    <row r="242" s="224" customFormat="1"/>
    <row r="243" s="224" customFormat="1"/>
    <row r="244" s="224" customFormat="1"/>
    <row r="245" s="224" customFormat="1"/>
    <row r="246" s="224" customFormat="1"/>
    <row r="247" s="224" customFormat="1"/>
    <row r="248" s="224" customFormat="1"/>
    <row r="249" s="224" customFormat="1"/>
    <row r="250" s="224" customFormat="1"/>
    <row r="251" s="224" customFormat="1"/>
    <row r="252" s="224" customFormat="1"/>
    <row r="253" s="224" customFormat="1"/>
    <row r="254" s="224" customFormat="1"/>
    <row r="255" s="224" customFormat="1"/>
    <row r="256" s="224" customFormat="1"/>
    <row r="257" s="224" customFormat="1"/>
    <row r="258" s="224" customFormat="1"/>
    <row r="259" s="224" customFormat="1"/>
    <row r="260" s="224" customFormat="1"/>
    <row r="261" s="224" customFormat="1"/>
    <row r="262" s="224" customFormat="1"/>
    <row r="263" s="224" customFormat="1"/>
    <row r="264" s="224" customFormat="1"/>
    <row r="265" s="224" customFormat="1"/>
    <row r="266" s="224" customFormat="1"/>
    <row r="267" s="224" customFormat="1"/>
    <row r="268" s="224" customFormat="1"/>
    <row r="269" s="224" customFormat="1"/>
    <row r="270" s="224" customFormat="1"/>
    <row r="271" s="224" customFormat="1"/>
    <row r="272" s="224" customFormat="1"/>
    <row r="273" s="224" customFormat="1"/>
    <row r="274" s="224" customFormat="1"/>
    <row r="275" s="224" customFormat="1"/>
    <row r="276" s="224" customFormat="1"/>
    <row r="277" s="224" customFormat="1"/>
    <row r="278" s="224" customFormat="1"/>
    <row r="279" s="224" customFormat="1"/>
    <row r="280" s="224" customFormat="1"/>
    <row r="281" s="224" customFormat="1"/>
    <row r="282" s="224" customFormat="1"/>
    <row r="283" s="224" customFormat="1"/>
    <row r="284" s="224" customFormat="1"/>
    <row r="285" s="224" customFormat="1"/>
    <row r="286" s="224" customFormat="1"/>
    <row r="287" s="224" customFormat="1"/>
    <row r="288" s="224" customFormat="1"/>
    <row r="289" s="224" customFormat="1"/>
    <row r="290" s="224" customFormat="1"/>
    <row r="291" s="224" customFormat="1"/>
    <row r="292" s="224" customFormat="1"/>
    <row r="293" s="224" customFormat="1"/>
    <row r="294" s="224" customFormat="1"/>
    <row r="295" s="224" customFormat="1"/>
    <row r="296" s="224" customFormat="1"/>
    <row r="297" s="224" customFormat="1"/>
    <row r="298" s="224" customFormat="1"/>
    <row r="299" s="224" customFormat="1"/>
    <row r="300" s="224" customFormat="1"/>
    <row r="301" s="224" customFormat="1"/>
    <row r="302" s="224" customFormat="1"/>
    <row r="303" s="224" customFormat="1"/>
    <row r="304" s="224" customFormat="1"/>
    <row r="305" s="224" customFormat="1"/>
    <row r="306" s="224" customFormat="1"/>
    <row r="307" s="224" customFormat="1"/>
    <row r="308" s="224" customFormat="1"/>
    <row r="309" s="224" customFormat="1"/>
    <row r="310" s="224" customFormat="1"/>
    <row r="311" s="224" customFormat="1"/>
    <row r="312" s="224" customFormat="1"/>
    <row r="313" s="224" customFormat="1"/>
    <row r="314" s="224" customFormat="1"/>
    <row r="315" s="224" customFormat="1"/>
    <row r="316" s="224" customFormat="1"/>
    <row r="317" s="224" customFormat="1"/>
    <row r="318" s="224" customFormat="1"/>
    <row r="319" s="224" customFormat="1"/>
    <row r="320" s="224" customFormat="1"/>
    <row r="321" s="224" customFormat="1"/>
    <row r="322" s="224" customFormat="1"/>
    <row r="323" s="224" customFormat="1"/>
    <row r="324" s="224" customFormat="1"/>
    <row r="325" s="224" customFormat="1"/>
    <row r="326" s="224" customFormat="1"/>
    <row r="327" s="224" customFormat="1"/>
    <row r="328" s="224" customFormat="1"/>
    <row r="329" s="224" customFormat="1"/>
    <row r="330" s="224" customFormat="1"/>
    <row r="331" s="224" customFormat="1"/>
    <row r="332" s="224" customFormat="1"/>
    <row r="333" s="224" customFormat="1"/>
    <row r="334" s="224" customFormat="1"/>
    <row r="335" s="224" customFormat="1"/>
    <row r="336" s="224" customFormat="1"/>
    <row r="337" s="224" customFormat="1"/>
    <row r="338" s="224" customFormat="1"/>
    <row r="339" s="224" customFormat="1"/>
    <row r="340" s="224" customFormat="1"/>
    <row r="341" s="224" customFormat="1"/>
    <row r="342" s="224" customFormat="1"/>
    <row r="343" s="224" customFormat="1"/>
    <row r="344" s="224" customFormat="1"/>
    <row r="345" s="224" customFormat="1"/>
    <row r="346" s="224" customFormat="1"/>
    <row r="347" s="224" customFormat="1"/>
    <row r="348" s="224" customFormat="1"/>
    <row r="349" s="224" customFormat="1"/>
    <row r="350" s="224" customFormat="1"/>
    <row r="351" s="224" customFormat="1"/>
    <row r="352" s="224" customFormat="1"/>
    <row r="353" s="224" customFormat="1"/>
    <row r="354" s="224" customFormat="1"/>
    <row r="355" s="224" customFormat="1"/>
    <row r="356" s="224" customFormat="1"/>
    <row r="357" s="224" customFormat="1"/>
    <row r="358" s="224" customFormat="1"/>
    <row r="359" s="224" customFormat="1"/>
    <row r="360" s="224" customFormat="1"/>
    <row r="361" s="224" customFormat="1"/>
    <row r="362" s="224" customFormat="1"/>
    <row r="363" s="224" customFormat="1"/>
    <row r="364" s="224" customFormat="1"/>
    <row r="365" s="224" customFormat="1"/>
    <row r="366" s="224" customFormat="1"/>
    <row r="367" s="224" customFormat="1"/>
    <row r="368" s="224" customFormat="1"/>
    <row r="369" s="224" customFormat="1"/>
    <row r="370" s="224" customFormat="1"/>
    <row r="371" s="224" customFormat="1"/>
    <row r="372" s="224" customFormat="1"/>
    <row r="373" s="224" customFormat="1"/>
    <row r="374" s="224" customFormat="1"/>
    <row r="375" s="224" customFormat="1"/>
    <row r="376" s="224" customFormat="1"/>
    <row r="377" s="224" customFormat="1"/>
    <row r="378" s="224" customFormat="1"/>
    <row r="379" s="224" customFormat="1"/>
    <row r="380" s="224" customFormat="1"/>
    <row r="381" s="224" customFormat="1"/>
    <row r="382" s="224" customFormat="1"/>
    <row r="383" s="224" customFormat="1"/>
    <row r="384" s="224" customFormat="1"/>
    <row r="385" s="224" customFormat="1"/>
    <row r="386" s="224" customFormat="1"/>
    <row r="387" s="224" customFormat="1"/>
    <row r="388" s="224" customFormat="1"/>
    <row r="389" s="224" customFormat="1"/>
    <row r="390" s="224" customFormat="1"/>
    <row r="391" s="224" customFormat="1"/>
    <row r="392" s="224" customFormat="1"/>
    <row r="393" s="224" customFormat="1"/>
    <row r="394" s="224" customFormat="1"/>
    <row r="395" s="224" customFormat="1"/>
    <row r="396" s="224" customFormat="1"/>
    <row r="397" s="224" customFormat="1"/>
    <row r="398" s="224" customFormat="1"/>
    <row r="399" s="224" customFormat="1"/>
    <row r="400" s="224" customFormat="1"/>
    <row r="401" s="224" customFormat="1"/>
    <row r="402" s="224" customFormat="1"/>
    <row r="403" s="224" customFormat="1"/>
    <row r="404" s="224" customFormat="1"/>
    <row r="405" s="224" customFormat="1"/>
    <row r="406" s="224" customFormat="1"/>
    <row r="407" s="224" customFormat="1"/>
    <row r="408" s="224" customFormat="1"/>
    <row r="409" s="224" customFormat="1"/>
    <row r="410" s="224" customFormat="1"/>
    <row r="411" s="224" customFormat="1"/>
    <row r="412" s="224" customFormat="1"/>
    <row r="413" s="224" customFormat="1"/>
    <row r="414" s="224" customFormat="1"/>
    <row r="415" s="224" customFormat="1"/>
    <row r="416" s="224" customFormat="1"/>
    <row r="417" s="224" customFormat="1"/>
    <row r="418" s="224" customFormat="1"/>
    <row r="419" s="224" customFormat="1"/>
    <row r="420" s="224" customFormat="1"/>
    <row r="421" s="224" customFormat="1"/>
    <row r="422" s="224" customFormat="1"/>
    <row r="423" s="224" customFormat="1"/>
    <row r="424" s="224" customFormat="1"/>
    <row r="425" s="224" customFormat="1"/>
    <row r="426" s="224" customFormat="1"/>
    <row r="427" s="224" customFormat="1"/>
    <row r="428" s="224" customFormat="1"/>
    <row r="429" s="224" customFormat="1"/>
    <row r="430" s="224" customFormat="1"/>
    <row r="431" s="224" customFormat="1"/>
    <row r="432" s="224" customFormat="1"/>
    <row r="433" s="224" customFormat="1"/>
    <row r="434" s="224" customFormat="1"/>
    <row r="435" s="224" customFormat="1"/>
    <row r="436" s="224" customFormat="1"/>
    <row r="437" s="224" customFormat="1"/>
    <row r="438" s="224" customFormat="1"/>
    <row r="439" s="224" customFormat="1"/>
    <row r="440" s="224" customFormat="1"/>
    <row r="441" s="224" customFormat="1"/>
    <row r="442" s="224" customFormat="1"/>
    <row r="443" s="224" customFormat="1"/>
    <row r="444" s="224" customFormat="1"/>
    <row r="445" s="224" customFormat="1"/>
    <row r="446" s="224" customFormat="1"/>
    <row r="447" s="224" customFormat="1"/>
    <row r="448" s="224" customFormat="1"/>
    <row r="449" s="224" customFormat="1"/>
    <row r="450" s="224" customFormat="1"/>
    <row r="451" s="224" customFormat="1"/>
    <row r="452" s="224" customFormat="1"/>
    <row r="453" s="224" customFormat="1"/>
    <row r="454" s="224" customFormat="1"/>
    <row r="455" s="224" customFormat="1"/>
    <row r="456" s="224" customFormat="1"/>
    <row r="457" s="224" customFormat="1"/>
    <row r="458" s="224" customFormat="1"/>
    <row r="459" s="224" customFormat="1"/>
    <row r="460" s="224" customFormat="1"/>
    <row r="461" s="224" customFormat="1"/>
    <row r="462" s="224" customFormat="1"/>
    <row r="463" s="224" customFormat="1"/>
    <row r="464" s="224" customFormat="1"/>
    <row r="465" s="224" customFormat="1"/>
    <row r="466" s="224" customFormat="1"/>
    <row r="467" s="224" customFormat="1"/>
    <row r="468" s="224" customFormat="1"/>
    <row r="469" s="224" customFormat="1"/>
    <row r="470" s="224" customFormat="1"/>
    <row r="471" s="224" customFormat="1"/>
    <row r="472" s="224" customFormat="1"/>
    <row r="473" s="224" customFormat="1"/>
    <row r="474" s="224" customFormat="1"/>
    <row r="475" s="224" customFormat="1"/>
    <row r="476" s="224" customFormat="1"/>
    <row r="477" s="224" customFormat="1"/>
    <row r="478" s="224" customFormat="1"/>
    <row r="479" s="224" customFormat="1"/>
    <row r="480" s="224" customFormat="1"/>
    <row r="481" s="224" customFormat="1"/>
    <row r="482" s="224" customFormat="1"/>
    <row r="483" s="224" customFormat="1"/>
    <row r="484" s="224" customFormat="1"/>
    <row r="485" s="224" customFormat="1"/>
    <row r="486" s="224" customFormat="1"/>
    <row r="487" s="224" customFormat="1"/>
    <row r="488" s="224" customFormat="1"/>
    <row r="489" s="224" customFormat="1"/>
    <row r="490" s="224" customFormat="1"/>
    <row r="491" s="224" customFormat="1"/>
    <row r="492" s="224" customFormat="1"/>
    <row r="493" s="224" customFormat="1"/>
    <row r="494" s="224" customFormat="1"/>
    <row r="495" s="224" customFormat="1"/>
    <row r="496" s="224" customFormat="1"/>
    <row r="497" s="224" customFormat="1"/>
    <row r="498" s="224" customFormat="1"/>
    <row r="499" s="224" customFormat="1"/>
    <row r="500" s="224" customFormat="1"/>
    <row r="501" s="224" customFormat="1"/>
    <row r="502" s="224" customFormat="1"/>
    <row r="503" s="224" customFormat="1"/>
    <row r="504" s="224" customFormat="1"/>
    <row r="505" s="224" customFormat="1"/>
    <row r="506" s="224" customFormat="1"/>
    <row r="507" s="224" customFormat="1"/>
    <row r="508" s="224" customFormat="1"/>
    <row r="509" s="224" customFormat="1"/>
    <row r="510" s="224" customFormat="1"/>
    <row r="511" s="224" customFormat="1"/>
    <row r="512" s="224" customFormat="1"/>
    <row r="513" s="224" customFormat="1"/>
    <row r="514" s="224" customFormat="1"/>
    <row r="515" s="224" customFormat="1"/>
    <row r="516" s="224" customFormat="1"/>
    <row r="517" s="224" customFormat="1"/>
    <row r="518" s="224" customFormat="1"/>
    <row r="519" s="224" customFormat="1"/>
    <row r="520" s="224" customFormat="1"/>
    <row r="521" s="224" customFormat="1"/>
    <row r="522" s="224" customFormat="1"/>
    <row r="523" s="224" customFormat="1"/>
    <row r="524" s="224" customFormat="1"/>
    <row r="525" s="224" customFormat="1"/>
    <row r="526" s="224" customFormat="1"/>
    <row r="527" s="224" customFormat="1"/>
    <row r="528" s="224" customFormat="1"/>
    <row r="529" s="224" customFormat="1"/>
    <row r="530" s="224" customFormat="1"/>
    <row r="531" s="224" customFormat="1"/>
    <row r="532" s="224" customFormat="1"/>
    <row r="533" s="224" customFormat="1"/>
    <row r="534" s="224" customFormat="1"/>
    <row r="535" s="224" customFormat="1"/>
    <row r="536" s="224" customFormat="1"/>
    <row r="537" s="224" customFormat="1"/>
    <row r="538" s="224" customFormat="1"/>
    <row r="539" s="224" customFormat="1"/>
    <row r="540" s="224" customFormat="1"/>
    <row r="541" s="224" customFormat="1"/>
    <row r="542" s="224" customFormat="1"/>
    <row r="543" s="224" customFormat="1"/>
    <row r="544" s="224" customFormat="1"/>
    <row r="545" s="224" customFormat="1"/>
    <row r="546" s="224" customFormat="1"/>
    <row r="547" s="224" customFormat="1"/>
    <row r="548" s="224" customFormat="1"/>
    <row r="549" s="224" customFormat="1"/>
    <row r="550" s="224" customFormat="1"/>
    <row r="551" s="224" customFormat="1"/>
    <row r="552" s="224" customFormat="1"/>
    <row r="553" s="224" customFormat="1"/>
    <row r="554" s="224" customFormat="1"/>
    <row r="555" s="224" customFormat="1"/>
    <row r="556" s="224" customFormat="1"/>
    <row r="557" s="224" customFormat="1"/>
    <row r="558" s="224" customFormat="1"/>
    <row r="559" s="224" customFormat="1"/>
    <row r="560" s="224" customFormat="1"/>
    <row r="561" s="224" customFormat="1"/>
    <row r="562" s="224" customFormat="1"/>
    <row r="563" s="224" customFormat="1"/>
    <row r="564" s="224" customFormat="1"/>
    <row r="565" s="224" customFormat="1"/>
    <row r="566" s="224" customFormat="1"/>
    <row r="567" s="224" customFormat="1"/>
    <row r="568" s="224" customFormat="1"/>
    <row r="569" s="224" customFormat="1"/>
    <row r="570" s="224" customFormat="1"/>
    <row r="571" s="224" customFormat="1"/>
    <row r="572" s="224" customFormat="1"/>
    <row r="573" s="224" customFormat="1"/>
    <row r="574" s="224" customFormat="1"/>
    <row r="575" s="224" customFormat="1"/>
    <row r="576" s="224" customFormat="1"/>
    <row r="577" s="224" customFormat="1"/>
    <row r="578" s="224" customFormat="1"/>
    <row r="579" s="224" customFormat="1"/>
    <row r="580" s="224" customFormat="1"/>
    <row r="581" s="224" customFormat="1"/>
    <row r="582" s="224" customFormat="1"/>
    <row r="583" s="224" customFormat="1"/>
    <row r="584" s="224" customFormat="1"/>
    <row r="585" s="224" customFormat="1"/>
    <row r="586" s="224" customFormat="1"/>
    <row r="587" s="224" customFormat="1"/>
    <row r="588" s="224" customFormat="1"/>
    <row r="589" s="224" customFormat="1"/>
    <row r="590" s="224" customFormat="1"/>
    <row r="591" s="224" customFormat="1"/>
    <row r="592" s="224" customFormat="1"/>
    <row r="593" s="224" customFormat="1"/>
    <row r="594" s="224" customFormat="1"/>
    <row r="595" s="224" customFormat="1"/>
    <row r="596" s="224" customFormat="1"/>
    <row r="597" s="224" customFormat="1"/>
    <row r="598" s="224" customFormat="1"/>
    <row r="599" s="224" customFormat="1"/>
    <row r="600" s="224" customFormat="1"/>
    <row r="601" s="224" customFormat="1"/>
    <row r="602" s="224" customFormat="1"/>
    <row r="603" s="224" customFormat="1"/>
    <row r="604" s="224" customFormat="1"/>
    <row r="605" s="224" customFormat="1"/>
    <row r="606" s="224" customFormat="1"/>
    <row r="607" s="224" customFormat="1"/>
    <row r="608" s="224" customFormat="1"/>
    <row r="609" s="224" customFormat="1"/>
    <row r="610" s="224" customFormat="1"/>
    <row r="611" s="224" customFormat="1"/>
    <row r="612" s="224" customFormat="1"/>
    <row r="613" s="224" customFormat="1"/>
    <row r="614" s="224" customFormat="1"/>
    <row r="615" s="224" customFormat="1"/>
    <row r="616" s="224" customFormat="1"/>
    <row r="617" s="224" customFormat="1"/>
    <row r="618" s="224" customFormat="1"/>
    <row r="619" s="224" customFormat="1"/>
    <row r="620" s="224" customFormat="1"/>
    <row r="621" s="224" customFormat="1"/>
    <row r="622" s="224" customFormat="1"/>
    <row r="623" s="224" customFormat="1"/>
    <row r="624" s="224" customFormat="1"/>
    <row r="625" s="224" customFormat="1"/>
    <row r="626" s="224" customFormat="1"/>
    <row r="627" s="224" customFormat="1"/>
    <row r="628" s="224" customFormat="1"/>
    <row r="629" s="224" customFormat="1"/>
    <row r="630" s="224" customFormat="1"/>
    <row r="631" s="224" customFormat="1"/>
    <row r="632" s="224" customFormat="1"/>
    <row r="633" s="224" customFormat="1"/>
    <row r="634" s="224" customFormat="1"/>
    <row r="635" s="224" customFormat="1"/>
    <row r="636" s="224" customFormat="1"/>
    <row r="637" s="224" customFormat="1"/>
    <row r="638" s="224" customFormat="1"/>
    <row r="639" s="224" customFormat="1"/>
    <row r="640" s="224" customFormat="1"/>
    <row r="641" s="224" customFormat="1"/>
    <row r="642" s="224" customFormat="1"/>
    <row r="643" s="224" customFormat="1"/>
    <row r="644" s="224" customFormat="1"/>
    <row r="645" s="224" customFormat="1"/>
    <row r="646" s="224" customFormat="1"/>
    <row r="647" s="224" customFormat="1"/>
    <row r="648" s="224" customFormat="1"/>
    <row r="649" s="224" customFormat="1"/>
    <row r="650" s="224" customFormat="1"/>
    <row r="651" s="224" customFormat="1"/>
    <row r="652" s="224" customFormat="1"/>
    <row r="653" s="224" customFormat="1"/>
    <row r="654" s="224" customFormat="1"/>
    <row r="655" s="224" customFormat="1"/>
    <row r="656" s="224" customFormat="1"/>
    <row r="657" s="224" customFormat="1"/>
    <row r="658" s="224" customFormat="1"/>
    <row r="659" s="224" customFormat="1"/>
    <row r="660" s="224" customFormat="1"/>
    <row r="661" s="224" customFormat="1"/>
    <row r="662" s="224" customFormat="1"/>
    <row r="663" s="224" customFormat="1"/>
    <row r="664" s="224" customFormat="1"/>
    <row r="665" s="224" customFormat="1"/>
    <row r="666" s="224" customFormat="1"/>
    <row r="667" s="224" customFormat="1"/>
    <row r="668" s="224" customFormat="1"/>
    <row r="669" s="224" customFormat="1"/>
    <row r="670" s="224" customFormat="1"/>
    <row r="671" s="224" customFormat="1"/>
    <row r="672" s="224" customFormat="1"/>
    <row r="673" s="224" customFormat="1"/>
    <row r="674" s="224" customFormat="1"/>
    <row r="675" s="224" customFormat="1"/>
    <row r="676" s="224" customFormat="1"/>
    <row r="677" s="224" customFormat="1"/>
    <row r="678" s="224" customFormat="1"/>
    <row r="679" s="224" customFormat="1"/>
    <row r="680" s="224" customFormat="1"/>
    <row r="681" s="224" customFormat="1"/>
    <row r="682" s="224" customFormat="1"/>
    <row r="683" s="224" customFormat="1"/>
    <row r="684" s="224" customFormat="1"/>
    <row r="685" s="224" customFormat="1"/>
    <row r="686" s="224" customFormat="1"/>
    <row r="687" s="224" customFormat="1"/>
    <row r="688" s="224" customFormat="1"/>
    <row r="689" s="224" customFormat="1"/>
    <row r="690" s="224" customFormat="1"/>
    <row r="691" s="224" customFormat="1"/>
    <row r="692" s="224" customFormat="1"/>
    <row r="693" s="224" customFormat="1"/>
    <row r="694" s="224" customFormat="1"/>
    <row r="695" s="224" customFormat="1"/>
    <row r="696" s="224" customFormat="1"/>
    <row r="697" s="224" customFormat="1"/>
    <row r="698" s="224" customFormat="1"/>
    <row r="699" s="224" customFormat="1"/>
    <row r="700" s="224" customFormat="1"/>
    <row r="701" s="224" customFormat="1"/>
    <row r="702" s="224" customFormat="1"/>
    <row r="703" s="224" customFormat="1"/>
    <row r="704" s="224" customFormat="1"/>
    <row r="705" s="224" customFormat="1"/>
    <row r="706" s="224" customFormat="1"/>
    <row r="707" s="224" customFormat="1"/>
    <row r="708" s="224" customFormat="1"/>
    <row r="709" s="224" customFormat="1"/>
    <row r="710" s="224" customFormat="1"/>
    <row r="711" s="224" customFormat="1"/>
    <row r="712" s="224" customFormat="1"/>
    <row r="713" s="224" customFormat="1"/>
    <row r="714" s="224" customFormat="1"/>
    <row r="715" s="224" customFormat="1"/>
    <row r="716" s="224" customFormat="1"/>
    <row r="717" s="224" customFormat="1"/>
    <row r="718" s="224" customFormat="1"/>
    <row r="719" s="224" customFormat="1"/>
    <row r="720" s="224" customFormat="1"/>
    <row r="721" s="224" customFormat="1"/>
    <row r="722" s="224" customFormat="1"/>
    <row r="723" s="224" customFormat="1"/>
    <row r="724" s="224" customFormat="1"/>
    <row r="725" s="224" customFormat="1"/>
    <row r="726" s="224" customFormat="1"/>
    <row r="727" s="224" customFormat="1"/>
    <row r="728" s="224" customFormat="1"/>
    <row r="729" s="224" customFormat="1"/>
    <row r="730" s="224" customFormat="1"/>
    <row r="731" s="224" customFormat="1"/>
    <row r="732" s="224" customFormat="1"/>
    <row r="733" s="224" customFormat="1"/>
    <row r="734" s="224" customFormat="1"/>
    <row r="735" s="224" customFormat="1"/>
    <row r="736" s="224" customFormat="1"/>
    <row r="737" s="224" customFormat="1"/>
    <row r="738" s="224" customFormat="1"/>
    <row r="739" s="224" customFormat="1"/>
    <row r="740" s="224" customFormat="1"/>
    <row r="741" s="224" customFormat="1"/>
    <row r="742" s="224" customFormat="1"/>
    <row r="743" s="224" customFormat="1"/>
    <row r="744" s="224" customFormat="1"/>
    <row r="745" s="224" customFormat="1"/>
    <row r="746" s="224" customFormat="1"/>
    <row r="747" s="224" customFormat="1"/>
    <row r="748" s="224" customFormat="1"/>
    <row r="749" s="224" customFormat="1"/>
    <row r="750" s="224" customFormat="1"/>
    <row r="751" s="224" customFormat="1"/>
    <row r="752" s="224" customFormat="1"/>
    <row r="753" s="224" customFormat="1"/>
    <row r="754" s="224" customFormat="1"/>
    <row r="755" s="224" customFormat="1"/>
    <row r="756" s="224" customFormat="1"/>
    <row r="757" s="224" customFormat="1"/>
    <row r="758" s="224" customFormat="1"/>
    <row r="759" s="224" customFormat="1"/>
    <row r="760" s="224" customFormat="1"/>
    <row r="761" s="224" customFormat="1"/>
    <row r="762" s="224" customFormat="1"/>
    <row r="763" s="224" customFormat="1"/>
    <row r="764" s="224" customFormat="1"/>
    <row r="765" s="224" customFormat="1"/>
    <row r="766" s="224" customFormat="1"/>
    <row r="767" s="224" customFormat="1"/>
    <row r="768" s="224" customFormat="1"/>
    <row r="769" s="224" customFormat="1"/>
    <row r="770" s="224" customFormat="1"/>
    <row r="771" s="224" customFormat="1"/>
    <row r="772" s="224" customFormat="1"/>
    <row r="773" s="224" customFormat="1"/>
    <row r="774" s="224" customFormat="1"/>
    <row r="775" s="224" customFormat="1"/>
    <row r="776" s="224" customFormat="1"/>
    <row r="777" s="224" customFormat="1"/>
    <row r="778" s="224" customFormat="1"/>
    <row r="779" s="224" customFormat="1"/>
    <row r="780" s="224" customFormat="1"/>
    <row r="781" s="224" customFormat="1"/>
    <row r="782" s="224" customFormat="1"/>
    <row r="783" s="224" customFormat="1"/>
    <row r="784" s="224" customFormat="1"/>
    <row r="785" s="224" customFormat="1"/>
    <row r="786" s="224" customFormat="1"/>
    <row r="787" s="224" customFormat="1"/>
    <row r="788" s="224" customFormat="1"/>
    <row r="789" s="224" customFormat="1"/>
    <row r="790" s="224" customFormat="1"/>
    <row r="791" s="224" customFormat="1"/>
    <row r="792" s="224" customFormat="1"/>
    <row r="793" s="224" customFormat="1"/>
    <row r="794" s="224" customFormat="1"/>
    <row r="795" s="224" customFormat="1"/>
    <row r="796" s="224" customFormat="1"/>
    <row r="797" s="224" customFormat="1"/>
    <row r="798" s="224" customFormat="1"/>
    <row r="799" s="224" customFormat="1"/>
    <row r="800" s="224" customFormat="1"/>
    <row r="801" s="224" customFormat="1"/>
    <row r="802" s="224" customFormat="1"/>
    <row r="803" s="224" customFormat="1"/>
    <row r="804" s="224" customFormat="1"/>
    <row r="805" s="224" customFormat="1"/>
    <row r="806" s="224" customFormat="1"/>
    <row r="807" s="224" customFormat="1"/>
    <row r="808" s="224" customFormat="1"/>
    <row r="809" s="224" customFormat="1"/>
    <row r="810" s="224" customFormat="1"/>
    <row r="811" s="224" customFormat="1"/>
    <row r="812" s="224" customFormat="1"/>
    <row r="813" s="224" customFormat="1"/>
    <row r="814" s="224" customFormat="1"/>
    <row r="815" s="224" customFormat="1"/>
    <row r="816" s="224" customFormat="1"/>
    <row r="817" s="224" customFormat="1"/>
    <row r="818" s="224" customFormat="1"/>
    <row r="819" s="224" customFormat="1"/>
    <row r="820" s="224" customFormat="1"/>
    <row r="821" s="224" customFormat="1"/>
    <row r="822" s="224" customFormat="1"/>
    <row r="823" s="224" customFormat="1"/>
    <row r="824" s="224" customFormat="1"/>
    <row r="825" s="224" customFormat="1"/>
    <row r="826" s="224" customFormat="1"/>
    <row r="827" s="224" customFormat="1"/>
    <row r="828" s="224" customFormat="1"/>
    <row r="829" s="224" customFormat="1"/>
    <row r="830" s="224" customFormat="1"/>
    <row r="831" s="224" customFormat="1"/>
    <row r="832" s="224" customFormat="1"/>
    <row r="833" s="224" customFormat="1"/>
    <row r="834" s="224" customFormat="1"/>
    <row r="835" s="224" customFormat="1"/>
    <row r="836" s="224" customFormat="1"/>
    <row r="837" s="224" customFormat="1"/>
    <row r="838" s="224" customFormat="1"/>
    <row r="839" s="224" customFormat="1"/>
    <row r="840" s="224" customFormat="1"/>
    <row r="841" s="224" customFormat="1"/>
    <row r="842" s="224" customFormat="1"/>
    <row r="843" s="224" customFormat="1"/>
    <row r="844" s="224" customFormat="1"/>
    <row r="845" s="224" customFormat="1"/>
    <row r="846" s="224" customFormat="1"/>
    <row r="847" s="224" customFormat="1"/>
    <row r="848" s="224" customFormat="1"/>
    <row r="849" s="224" customFormat="1"/>
    <row r="850" s="224" customFormat="1"/>
    <row r="851" s="224" customFormat="1"/>
    <row r="852" s="224" customFormat="1"/>
    <row r="853" s="224" customFormat="1"/>
    <row r="854" s="224" customFormat="1"/>
    <row r="855" s="224" customFormat="1"/>
    <row r="856" s="224" customFormat="1"/>
    <row r="857" s="224" customFormat="1"/>
    <row r="858" s="224" customFormat="1"/>
    <row r="859" s="224" customFormat="1"/>
    <row r="860" s="224" customFormat="1"/>
    <row r="861" s="224" customFormat="1"/>
    <row r="862" s="224" customFormat="1"/>
    <row r="863" s="224" customFormat="1"/>
    <row r="864" s="224" customFormat="1"/>
    <row r="865" s="224" customFormat="1"/>
    <row r="866" s="224" customFormat="1"/>
    <row r="867" s="224" customFormat="1"/>
    <row r="868" s="224" customFormat="1"/>
    <row r="869" s="224" customFormat="1"/>
    <row r="870" s="224" customFormat="1"/>
    <row r="871" s="224" customFormat="1"/>
    <row r="872" s="224" customFormat="1"/>
    <row r="873" s="224" customFormat="1"/>
    <row r="874" s="224" customFormat="1"/>
    <row r="875" s="224" customFormat="1"/>
    <row r="876" s="224" customFormat="1"/>
    <row r="877" s="224" customFormat="1"/>
    <row r="878" s="224" customFormat="1"/>
    <row r="879" s="224" customFormat="1"/>
    <row r="880" s="224" customFormat="1"/>
    <row r="881" s="224" customFormat="1"/>
    <row r="882" s="224" customFormat="1"/>
    <row r="883" s="224" customFormat="1"/>
    <row r="884" s="224" customFormat="1"/>
    <row r="885" s="224" customFormat="1"/>
    <row r="886" s="224" customFormat="1"/>
    <row r="887" s="224" customFormat="1"/>
    <row r="888" s="224" customFormat="1"/>
    <row r="889" s="224" customFormat="1"/>
    <row r="890" s="224" customFormat="1"/>
    <row r="891" s="224" customFormat="1"/>
    <row r="892" s="224" customFormat="1"/>
    <row r="893" s="224" customFormat="1"/>
    <row r="894" s="224" customFormat="1"/>
    <row r="895" s="224" customFormat="1"/>
    <row r="896" s="224" customFormat="1"/>
    <row r="897" s="224" customFormat="1"/>
    <row r="898" s="224" customFormat="1"/>
    <row r="899" s="224" customFormat="1"/>
    <row r="900" s="224" customFormat="1"/>
    <row r="901" s="224" customFormat="1"/>
    <row r="902" s="224" customFormat="1"/>
    <row r="903" s="224" customFormat="1"/>
    <row r="904" s="224" customFormat="1"/>
    <row r="905" s="224" customFormat="1"/>
    <row r="906" s="224" customFormat="1"/>
    <row r="907" s="224" customFormat="1"/>
    <row r="908" s="224" customFormat="1"/>
    <row r="909" s="224" customFormat="1"/>
    <row r="910" s="224" customFormat="1"/>
    <row r="911" s="224" customFormat="1"/>
    <row r="912" s="224" customFormat="1"/>
    <row r="913" s="224" customFormat="1"/>
    <row r="914" s="224" customFormat="1"/>
    <row r="915" s="224" customFormat="1"/>
    <row r="916" s="224" customFormat="1"/>
    <row r="917" s="224" customFormat="1"/>
    <row r="918" s="224" customFormat="1"/>
    <row r="919" s="224" customFormat="1"/>
    <row r="920" s="224" customFormat="1"/>
    <row r="921" s="224" customFormat="1"/>
    <row r="922" s="224" customFormat="1"/>
    <row r="923" s="224" customFormat="1"/>
    <row r="924" s="224" customFormat="1"/>
    <row r="925" s="224" customFormat="1"/>
    <row r="926" s="224" customFormat="1"/>
    <row r="927" s="224" customFormat="1"/>
    <row r="928" s="224" customFormat="1"/>
    <row r="929" s="224" customFormat="1"/>
    <row r="930" s="224" customFormat="1"/>
    <row r="931" s="224" customFormat="1"/>
    <row r="932" s="224" customFormat="1"/>
    <row r="933" s="224" customFormat="1"/>
    <row r="934" s="224" customFormat="1"/>
    <row r="935" s="224" customFormat="1"/>
    <row r="936" s="224" customFormat="1"/>
    <row r="937" s="224" customFormat="1"/>
    <row r="938" s="224" customFormat="1"/>
    <row r="939" s="224" customFormat="1"/>
    <row r="940" s="224" customFormat="1"/>
    <row r="941" s="224" customFormat="1"/>
    <row r="942" s="224" customFormat="1"/>
    <row r="943" s="224" customFormat="1"/>
    <row r="944" s="224" customFormat="1"/>
    <row r="945" s="224" customFormat="1"/>
    <row r="946" s="224" customFormat="1"/>
    <row r="947" s="224" customFormat="1"/>
    <row r="948" s="224" customFormat="1"/>
    <row r="949" s="224" customFormat="1"/>
    <row r="950" s="224" customFormat="1"/>
    <row r="951" s="224" customFormat="1"/>
    <row r="952" s="224" customFormat="1"/>
    <row r="953" s="224" customFormat="1"/>
    <row r="954" s="224" customFormat="1"/>
    <row r="955" s="224" customFormat="1"/>
    <row r="956" s="224" customFormat="1"/>
    <row r="957" s="224" customFormat="1"/>
    <row r="958" s="224" customFormat="1"/>
    <row r="959" s="224" customFormat="1"/>
    <row r="960" s="224" customFormat="1"/>
    <row r="961" s="224" customFormat="1"/>
    <row r="962" s="224" customFormat="1"/>
    <row r="963" s="224" customFormat="1"/>
    <row r="964" s="224" customFormat="1"/>
    <row r="965" s="224" customFormat="1"/>
    <row r="966" s="224" customFormat="1"/>
    <row r="967" s="224" customFormat="1"/>
    <row r="968" s="224" customFormat="1"/>
    <row r="969" s="224" customFormat="1"/>
    <row r="970" s="224" customFormat="1"/>
    <row r="971" s="224" customFormat="1"/>
    <row r="972" s="224" customFormat="1"/>
    <row r="973" s="224" customFormat="1"/>
    <row r="974" s="224" customFormat="1"/>
    <row r="975" s="224" customFormat="1"/>
    <row r="976" s="224" customFormat="1"/>
    <row r="977" s="224" customFormat="1"/>
    <row r="978" s="224" customFormat="1"/>
    <row r="979" s="224" customFormat="1"/>
    <row r="980" s="224" customFormat="1"/>
    <row r="981" s="224" customFormat="1"/>
    <row r="982" s="224" customFormat="1"/>
    <row r="983" s="224" customFormat="1"/>
    <row r="984" s="224" customFormat="1"/>
    <row r="985" s="224" customFormat="1"/>
    <row r="986" s="224" customFormat="1"/>
    <row r="987" s="224" customFormat="1"/>
    <row r="988" s="224" customFormat="1"/>
    <row r="989" s="224" customFormat="1"/>
    <row r="990" s="224" customFormat="1"/>
    <row r="991" s="224" customFormat="1"/>
    <row r="992" s="224" customFormat="1"/>
    <row r="993" s="224" customFormat="1"/>
    <row r="994" s="224" customFormat="1"/>
    <row r="995" s="224" customFormat="1"/>
    <row r="996" s="224" customFormat="1"/>
    <row r="997" s="224" customFormat="1"/>
    <row r="998" s="224" customFormat="1"/>
    <row r="999" s="224" customFormat="1"/>
    <row r="1000" s="224" customFormat="1"/>
    <row r="1001" s="224" customFormat="1"/>
    <row r="1002" s="224" customFormat="1"/>
    <row r="1003" s="224" customFormat="1"/>
    <row r="1004" s="224" customFormat="1"/>
    <row r="1005" s="224" customFormat="1"/>
    <row r="1006" s="224" customFormat="1"/>
    <row r="1007" s="224" customFormat="1"/>
    <row r="1008" s="224" customFormat="1"/>
    <row r="1009" s="224" customFormat="1"/>
    <row r="1010" s="224" customFormat="1"/>
    <row r="1011" s="224" customFormat="1"/>
    <row r="1012" s="224" customFormat="1"/>
    <row r="1013" s="224" customFormat="1"/>
    <row r="1014" s="224" customFormat="1"/>
    <row r="1015" s="224" customFormat="1"/>
    <row r="1016" s="224" customFormat="1"/>
    <row r="1017" s="224" customFormat="1"/>
    <row r="1018" s="224" customFormat="1"/>
    <row r="1019" s="224" customFormat="1"/>
    <row r="1020" s="224" customFormat="1"/>
    <row r="1021" s="224" customFormat="1"/>
    <row r="1022" s="224" customFormat="1"/>
    <row r="1023" s="224" customFormat="1"/>
    <row r="1024" s="224" customFormat="1"/>
    <row r="1025" s="224" customFormat="1"/>
    <row r="1026" s="224" customFormat="1"/>
    <row r="1027" s="224" customFormat="1"/>
    <row r="1028" s="224" customFormat="1"/>
    <row r="1029" s="224" customFormat="1"/>
    <row r="1030" s="224" customFormat="1"/>
    <row r="1031" s="224" customFormat="1"/>
    <row r="1032" s="224" customFormat="1"/>
    <row r="1033" s="224" customFormat="1"/>
    <row r="1034" s="224" customFormat="1"/>
    <row r="1035" s="224" customFormat="1"/>
    <row r="1036" s="224" customFormat="1"/>
    <row r="1037" s="224" customFormat="1"/>
    <row r="1038" s="224" customFormat="1"/>
    <row r="1039" s="224" customFormat="1"/>
    <row r="1040" s="224" customFormat="1"/>
    <row r="1041" s="224" customFormat="1"/>
    <row r="1042" s="224" customFormat="1"/>
    <row r="1043" s="224" customFormat="1"/>
    <row r="1044" s="224" customFormat="1"/>
    <row r="1045" s="224" customFormat="1"/>
    <row r="1046" s="224" customFormat="1"/>
    <row r="1047" s="224" customFormat="1"/>
    <row r="1048" s="224" customFormat="1"/>
    <row r="1049" s="224" customFormat="1"/>
    <row r="1050" s="224" customFormat="1"/>
    <row r="1051" s="224" customFormat="1"/>
    <row r="1052" s="224" customFormat="1"/>
    <row r="1053" s="224" customFormat="1"/>
    <row r="1054" s="224" customFormat="1"/>
    <row r="1055" s="224" customFormat="1"/>
    <row r="1056" s="224" customFormat="1"/>
    <row r="1057" s="224" customFormat="1"/>
    <row r="1058" s="224" customFormat="1"/>
    <row r="1059" s="224" customFormat="1"/>
    <row r="1060" s="224" customFormat="1"/>
    <row r="1061" s="224" customFormat="1"/>
    <row r="1062" s="224" customFormat="1"/>
    <row r="1063" s="224" customFormat="1"/>
    <row r="1064" s="224" customFormat="1"/>
    <row r="1065" s="224" customFormat="1"/>
    <row r="1066" s="224" customFormat="1"/>
    <row r="1067" s="224" customFormat="1"/>
    <row r="1068" s="224" customFormat="1"/>
    <row r="1069" s="224" customFormat="1"/>
    <row r="1070" s="224" customFormat="1"/>
    <row r="1071" s="224" customFormat="1"/>
    <row r="1072" s="224" customFormat="1"/>
    <row r="1073" s="224" customFormat="1"/>
    <row r="1074" s="224" customFormat="1"/>
    <row r="1075" s="224" customFormat="1"/>
    <row r="1076" s="224" customFormat="1"/>
    <row r="1077" s="224" customFormat="1"/>
    <row r="1078" s="224" customFormat="1"/>
    <row r="1079" s="224" customFormat="1"/>
    <row r="1080" s="224" customFormat="1"/>
    <row r="1081" s="224" customFormat="1"/>
    <row r="1082" s="224" customFormat="1"/>
    <row r="1083" s="224" customFormat="1"/>
    <row r="1084" s="224" customFormat="1"/>
    <row r="1085" s="224" customFormat="1"/>
    <row r="1086" s="224" customFormat="1"/>
    <row r="1087" s="224" customFormat="1"/>
    <row r="1088" s="224" customFormat="1"/>
    <row r="1089" s="224" customFormat="1"/>
    <row r="1090" s="224" customFormat="1"/>
    <row r="1091" s="224" customFormat="1"/>
    <row r="1092" s="224" customFormat="1"/>
    <row r="1093" s="224" customFormat="1"/>
    <row r="1094" s="224" customFormat="1"/>
    <row r="1095" s="224" customFormat="1"/>
    <row r="1096" s="224" customFormat="1"/>
    <row r="1097" s="224" customFormat="1"/>
    <row r="1098" s="224" customFormat="1"/>
    <row r="1099" s="224" customFormat="1"/>
    <row r="1100" s="224" customFormat="1"/>
    <row r="1101" s="224" customFormat="1"/>
    <row r="1102" s="224" customFormat="1"/>
    <row r="1103" s="224" customFormat="1"/>
    <row r="1104" s="224" customFormat="1"/>
    <row r="1105" s="224" customFormat="1"/>
    <row r="1106" s="224" customFormat="1"/>
    <row r="1107" s="224" customFormat="1"/>
    <row r="1108" s="224" customFormat="1"/>
    <row r="1109" s="224" customFormat="1"/>
    <row r="1110" s="224" customFormat="1"/>
    <row r="1111" s="224" customFormat="1"/>
    <row r="1112" s="224" customFormat="1"/>
    <row r="1113" s="224" customFormat="1"/>
    <row r="1114" s="224" customFormat="1"/>
    <row r="1115" s="224" customFormat="1"/>
    <row r="1116" s="224" customFormat="1"/>
    <row r="1117" s="224" customFormat="1"/>
    <row r="1118" s="224" customFormat="1"/>
    <row r="1119" s="224" customFormat="1"/>
    <row r="1120" s="224" customFormat="1"/>
    <row r="1121" s="224" customFormat="1"/>
    <row r="1122" s="224" customFormat="1"/>
    <row r="1123" s="224" customFormat="1"/>
    <row r="1124" s="224" customFormat="1"/>
    <row r="1125" s="224" customFormat="1"/>
    <row r="1126" s="224" customFormat="1"/>
    <row r="1127" s="224" customFormat="1"/>
    <row r="1128" s="224" customFormat="1"/>
    <row r="1129" s="224" customFormat="1"/>
    <row r="1130" s="224" customFormat="1"/>
    <row r="1131" s="224" customFormat="1"/>
    <row r="1132" s="224" customFormat="1"/>
    <row r="1133" s="224" customFormat="1"/>
    <row r="1134" s="224" customFormat="1"/>
    <row r="1135" s="224" customFormat="1"/>
    <row r="1136" s="224" customFormat="1"/>
    <row r="1137" s="224" customFormat="1"/>
    <row r="1138" s="224" customFormat="1"/>
    <row r="1139" s="224" customFormat="1"/>
    <row r="1140" s="224" customFormat="1"/>
    <row r="1141" s="224" customFormat="1"/>
    <row r="1142" s="224" customFormat="1"/>
    <row r="1143" s="224" customFormat="1"/>
    <row r="1144" s="224" customFormat="1"/>
    <row r="1145" s="224" customFormat="1"/>
    <row r="1146" s="224" customFormat="1"/>
    <row r="1147" s="224" customFormat="1"/>
    <row r="1148" s="224" customFormat="1"/>
    <row r="1149" s="224" customFormat="1"/>
    <row r="1150" s="224" customFormat="1"/>
    <row r="1151" s="224" customFormat="1"/>
    <row r="1152" s="224" customFormat="1"/>
    <row r="1153" s="224" customFormat="1"/>
    <row r="1154" s="224" customFormat="1"/>
    <row r="1155" s="224" customFormat="1"/>
    <row r="1156" s="224" customFormat="1"/>
    <row r="1157" s="224" customFormat="1"/>
    <row r="1158" s="224" customFormat="1"/>
    <row r="1159" s="224" customFormat="1"/>
    <row r="1160" s="224" customFormat="1"/>
    <row r="1161" s="224" customFormat="1"/>
    <row r="1162" s="224" customFormat="1"/>
    <row r="1163" s="224" customFormat="1"/>
    <row r="1164" s="224" customFormat="1"/>
    <row r="1165" s="224" customFormat="1"/>
    <row r="1166" s="224" customFormat="1"/>
    <row r="1167" s="224" customFormat="1"/>
    <row r="1168" s="224" customFormat="1"/>
    <row r="1169" s="224" customFormat="1"/>
    <row r="1170" s="224" customFormat="1"/>
    <row r="1171" s="224" customFormat="1"/>
    <row r="1172" s="224" customFormat="1"/>
    <row r="1173" s="224" customFormat="1"/>
    <row r="1174" s="224" customFormat="1"/>
    <row r="1175" s="224" customFormat="1"/>
    <row r="1176" s="224" customFormat="1"/>
    <row r="1177" s="224" customFormat="1"/>
    <row r="1178" s="224" customFormat="1"/>
    <row r="1179" s="224" customFormat="1"/>
    <row r="1180" s="224" customFormat="1"/>
    <row r="1181" s="224" customFormat="1"/>
    <row r="1182" s="224" customFormat="1"/>
    <row r="1183" s="224" customFormat="1"/>
    <row r="1184" s="224" customFormat="1"/>
    <row r="1185" s="224" customFormat="1"/>
    <row r="1186" s="224" customFormat="1"/>
    <row r="1187" s="224" customFormat="1"/>
    <row r="1188" s="224" customFormat="1"/>
    <row r="1189" s="224" customFormat="1"/>
    <row r="1190" s="224" customFormat="1"/>
    <row r="1191" s="224" customFormat="1"/>
    <row r="1192" s="224" customFormat="1"/>
    <row r="1193" s="224" customFormat="1"/>
    <row r="1194" s="224" customFormat="1"/>
    <row r="1195" s="224" customFormat="1"/>
    <row r="1196" s="224" customFormat="1"/>
    <row r="1197" s="224" customFormat="1"/>
    <row r="1198" s="224" customFormat="1"/>
    <row r="1199" s="224" customFormat="1"/>
    <row r="1200" s="224" customFormat="1"/>
    <row r="1201" s="224" customFormat="1"/>
    <row r="1202" s="224" customFormat="1"/>
    <row r="1203" s="224" customFormat="1"/>
    <row r="1204" s="224" customFormat="1"/>
    <row r="1205" s="224" customFormat="1"/>
    <row r="1206" s="224" customFormat="1"/>
    <row r="1207" s="224" customFormat="1"/>
    <row r="1208" s="224" customFormat="1"/>
    <row r="1209" s="224" customFormat="1"/>
    <row r="1210" s="224" customFormat="1"/>
    <row r="1211" s="224" customFormat="1"/>
    <row r="1212" s="224" customFormat="1"/>
    <row r="1213" s="224" customFormat="1"/>
    <row r="1214" s="224" customFormat="1"/>
    <row r="1215" s="224" customFormat="1"/>
    <row r="1216" s="224" customFormat="1"/>
    <row r="1217" s="224" customFormat="1"/>
    <row r="1218" s="224" customFormat="1"/>
    <row r="1219" s="224" customFormat="1"/>
    <row r="1220" s="224" customFormat="1"/>
    <row r="1221" s="224" customFormat="1"/>
    <row r="1222" s="224" customFormat="1"/>
    <row r="1223" s="224" customFormat="1"/>
    <row r="1224" s="224" customFormat="1"/>
    <row r="1225" s="224" customFormat="1"/>
    <row r="1226" s="224" customFormat="1"/>
    <row r="1227" s="224" customFormat="1"/>
    <row r="1228" s="224" customFormat="1"/>
    <row r="1229" s="224" customFormat="1"/>
    <row r="1230" s="224" customFormat="1"/>
    <row r="1231" s="224" customFormat="1"/>
    <row r="1232" s="224" customFormat="1"/>
    <row r="1233" s="224" customFormat="1"/>
    <row r="1234" s="224" customFormat="1"/>
    <row r="1235" s="224" customFormat="1"/>
    <row r="1236" s="224" customFormat="1"/>
    <row r="1237" s="224" customFormat="1"/>
    <row r="1238" s="224" customFormat="1"/>
    <row r="1239" s="224" customFormat="1"/>
    <row r="1240" s="224" customFormat="1"/>
    <row r="1241" s="224" customFormat="1"/>
    <row r="1242" s="224" customFormat="1"/>
    <row r="1243" s="224" customFormat="1"/>
    <row r="1244" s="224" customFormat="1"/>
    <row r="1245" s="224" customFormat="1"/>
    <row r="1246" s="224" customFormat="1"/>
    <row r="1247" s="224" customFormat="1"/>
    <row r="1248" s="224" customFormat="1"/>
    <row r="1249" s="224" customFormat="1"/>
    <row r="1250" s="224" customFormat="1"/>
    <row r="1251" s="224" customFormat="1"/>
    <row r="1252" s="224" customFormat="1"/>
    <row r="1253" s="224" customFormat="1"/>
    <row r="1254" s="224" customFormat="1"/>
    <row r="1255" s="224" customFormat="1"/>
    <row r="1256" s="224" customFormat="1"/>
    <row r="1257" s="224" customFormat="1"/>
    <row r="1258" s="224" customFormat="1"/>
    <row r="1259" s="224" customFormat="1"/>
    <row r="1260" s="224" customFormat="1"/>
    <row r="1261" s="224" customFormat="1"/>
    <row r="1262" s="224" customFormat="1"/>
    <row r="1263" s="224" customFormat="1"/>
    <row r="1264" s="224" customFormat="1"/>
    <row r="1265" s="224" customFormat="1"/>
    <row r="1266" s="224" customFormat="1"/>
    <row r="1267" s="224" customFormat="1"/>
    <row r="1268" s="224" customFormat="1"/>
    <row r="1269" s="224" customFormat="1"/>
    <row r="1270" s="224" customFormat="1"/>
    <row r="1271" s="224" customFormat="1"/>
    <row r="1272" s="224" customFormat="1"/>
    <row r="1273" s="224" customFormat="1"/>
    <row r="1274" s="224" customFormat="1"/>
    <row r="1275" s="224" customFormat="1"/>
    <row r="1276" s="224" customFormat="1"/>
    <row r="1277" s="224" customFormat="1"/>
    <row r="1278" s="224" customFormat="1"/>
    <row r="1279" s="224" customFormat="1"/>
    <row r="1280" s="224" customFormat="1"/>
    <row r="1281" s="224" customFormat="1"/>
    <row r="1282" s="224" customFormat="1"/>
    <row r="1283" s="224" customFormat="1"/>
    <row r="1284" s="224" customFormat="1"/>
    <row r="1285" s="224" customFormat="1"/>
    <row r="1286" s="224" customFormat="1"/>
    <row r="1287" s="224" customFormat="1"/>
    <row r="1288" s="224" customFormat="1"/>
    <row r="1289" s="224" customFormat="1"/>
    <row r="1290" s="224" customFormat="1"/>
    <row r="1291" s="224" customFormat="1"/>
    <row r="1292" s="224" customFormat="1"/>
    <row r="1293" s="224" customFormat="1"/>
    <row r="1294" s="224" customFormat="1"/>
    <row r="1295" s="224" customFormat="1"/>
    <row r="1296" s="224" customFormat="1"/>
    <row r="1297" s="224" customFormat="1"/>
    <row r="1298" s="224" customFormat="1"/>
    <row r="1299" s="224" customFormat="1"/>
    <row r="1300" s="224" customFormat="1"/>
    <row r="1301" s="224" customFormat="1"/>
    <row r="1302" s="224" customFormat="1"/>
    <row r="1303" s="224" customFormat="1"/>
    <row r="1304" s="224" customFormat="1"/>
    <row r="1305" s="224" customFormat="1"/>
    <row r="1306" s="224" customFormat="1"/>
    <row r="1307" s="224" customFormat="1"/>
    <row r="1308" s="224" customFormat="1"/>
    <row r="1309" s="224" customFormat="1"/>
    <row r="1310" s="224" customFormat="1"/>
    <row r="1311" s="224" customFormat="1"/>
    <row r="1312" s="224" customFormat="1"/>
    <row r="1313" s="224" customFormat="1"/>
    <row r="1314" s="224" customFormat="1"/>
    <row r="1315" s="224" customFormat="1"/>
    <row r="1316" s="224" customFormat="1"/>
    <row r="1317" s="224" customFormat="1"/>
    <row r="1318" s="224" customFormat="1"/>
    <row r="1319" s="224" customFormat="1"/>
    <row r="1320" s="224" customFormat="1"/>
    <row r="1321" s="224" customFormat="1"/>
    <row r="1322" s="224" customFormat="1"/>
    <row r="1323" s="224" customFormat="1"/>
    <row r="1324" s="224" customFormat="1"/>
    <row r="1325" s="224" customFormat="1"/>
    <row r="1326" s="224" customFormat="1"/>
    <row r="1327" s="224" customFormat="1"/>
    <row r="1328" s="224" customFormat="1"/>
    <row r="1329" s="224" customFormat="1"/>
    <row r="1330" s="224" customFormat="1"/>
    <row r="1331" s="224" customFormat="1"/>
    <row r="1332" s="224" customFormat="1"/>
    <row r="1333" s="224" customFormat="1"/>
    <row r="1334" s="224" customFormat="1"/>
    <row r="1335" s="224" customFormat="1"/>
    <row r="1336" s="224" customFormat="1"/>
    <row r="1337" s="224" customFormat="1"/>
    <row r="1338" s="224" customFormat="1"/>
    <row r="1339" s="224" customFormat="1"/>
    <row r="1340" s="224" customFormat="1"/>
    <row r="1341" s="224" customFormat="1"/>
    <row r="1342" s="224" customFormat="1"/>
    <row r="1343" s="224" customFormat="1"/>
    <row r="1344" s="224" customFormat="1"/>
    <row r="1345" s="224" customFormat="1"/>
    <row r="1346" s="224" customFormat="1"/>
    <row r="1347" s="224" customFormat="1"/>
    <row r="1348" s="224" customFormat="1"/>
    <row r="1349" s="224" customFormat="1"/>
    <row r="1350" s="224" customFormat="1"/>
    <row r="1351" s="224" customFormat="1"/>
    <row r="1352" s="224" customFormat="1"/>
    <row r="1353" s="224" customFormat="1"/>
    <row r="1354" s="224" customFormat="1"/>
    <row r="1355" s="224" customFormat="1"/>
    <row r="1356" s="224" customFormat="1"/>
    <row r="1357" s="224" customFormat="1"/>
    <row r="1358" s="224" customFormat="1"/>
    <row r="1359" s="224" customFormat="1"/>
    <row r="1360" s="224" customFormat="1"/>
    <row r="1361" s="224" customFormat="1"/>
    <row r="1362" s="224" customFormat="1"/>
    <row r="1363" s="224" customFormat="1"/>
    <row r="1364" s="224" customFormat="1"/>
    <row r="1365" s="224" customFormat="1"/>
    <row r="1366" s="224" customFormat="1"/>
    <row r="1367" s="224" customFormat="1"/>
    <row r="1368" s="224" customFormat="1"/>
    <row r="1369" s="224" customFormat="1"/>
    <row r="1370" s="224" customFormat="1"/>
    <row r="1371" s="224" customFormat="1"/>
    <row r="1372" s="224" customFormat="1"/>
    <row r="1373" s="224" customFormat="1"/>
    <row r="1374" s="224" customFormat="1"/>
    <row r="1375" s="224" customFormat="1"/>
    <row r="1376" s="224" customFormat="1"/>
    <row r="1377" s="224" customFormat="1"/>
    <row r="1378" s="224" customFormat="1"/>
    <row r="1379" s="224" customFormat="1"/>
    <row r="1380" s="224" customFormat="1"/>
    <row r="1381" s="224" customFormat="1"/>
    <row r="1382" s="224" customFormat="1"/>
    <row r="1383" s="224" customFormat="1"/>
    <row r="1384" s="224" customFormat="1"/>
    <row r="1385" s="224" customFormat="1"/>
    <row r="1386" s="224" customFormat="1"/>
    <row r="1387" s="224" customFormat="1"/>
    <row r="1388" s="224" customFormat="1"/>
    <row r="1389" s="224" customFormat="1"/>
    <row r="1390" s="224" customFormat="1"/>
    <row r="1391" s="224" customFormat="1"/>
    <row r="1392" s="224" customFormat="1"/>
    <row r="1393" s="224" customFormat="1"/>
    <row r="1394" s="224" customFormat="1"/>
    <row r="1395" s="224" customFormat="1"/>
    <row r="1396" s="224" customFormat="1"/>
    <row r="1397" s="224" customFormat="1"/>
    <row r="1398" s="224" customFormat="1"/>
    <row r="1399" s="224" customFormat="1"/>
    <row r="1400" s="224" customFormat="1"/>
    <row r="1401" s="224" customFormat="1"/>
    <row r="1402" s="224" customFormat="1"/>
    <row r="1403" s="224" customFormat="1"/>
    <row r="1404" s="224" customFormat="1"/>
    <row r="1405" s="224" customFormat="1"/>
    <row r="1406" s="224" customFormat="1"/>
    <row r="1407" s="224" customFormat="1"/>
    <row r="1408" s="224" customFormat="1"/>
    <row r="1409" s="224" customFormat="1"/>
    <row r="1410" s="224" customFormat="1"/>
    <row r="1411" s="224" customFormat="1"/>
    <row r="1412" s="224" customFormat="1"/>
    <row r="1413" s="224" customFormat="1"/>
    <row r="1414" s="224" customFormat="1"/>
    <row r="1415" s="224" customFormat="1"/>
    <row r="1416" s="224" customFormat="1"/>
    <row r="1417" s="224" customFormat="1"/>
    <row r="1418" s="224" customFormat="1"/>
    <row r="1419" s="224" customFormat="1"/>
    <row r="1420" s="224" customFormat="1"/>
    <row r="1421" s="224" customFormat="1"/>
    <row r="1422" s="224" customFormat="1"/>
    <row r="1423" s="224" customFormat="1"/>
    <row r="1424" s="224" customFormat="1"/>
    <row r="1425" s="224" customFormat="1"/>
    <row r="1426" s="224" customFormat="1"/>
    <row r="1427" s="224" customFormat="1"/>
    <row r="1428" s="224" customFormat="1"/>
    <row r="1429" s="224" customFormat="1"/>
    <row r="1430" s="224" customFormat="1"/>
    <row r="1431" s="224" customFormat="1"/>
    <row r="1432" s="224" customFormat="1"/>
    <row r="1433" s="224" customFormat="1"/>
    <row r="1434" s="224" customFormat="1"/>
    <row r="1435" s="224" customFormat="1"/>
    <row r="1436" s="224" customFormat="1"/>
    <row r="1437" s="224" customFormat="1"/>
    <row r="1438" s="224" customFormat="1"/>
    <row r="1439" s="224" customFormat="1"/>
    <row r="1440" s="224" customFormat="1"/>
    <row r="1441" s="224" customFormat="1"/>
    <row r="1442" s="224" customFormat="1"/>
    <row r="1443" s="224" customFormat="1"/>
    <row r="1444" s="224" customFormat="1"/>
    <row r="1445" s="224" customFormat="1"/>
    <row r="1446" s="224" customFormat="1"/>
    <row r="1447" s="224" customFormat="1"/>
    <row r="1448" s="224" customFormat="1"/>
    <row r="1449" s="224" customFormat="1"/>
    <row r="1450" s="224" customFormat="1"/>
    <row r="1451" s="224" customFormat="1"/>
    <row r="1452" s="224" customFormat="1"/>
    <row r="1453" s="224" customFormat="1"/>
    <row r="1454" s="224" customFormat="1"/>
    <row r="1455" s="224" customFormat="1"/>
    <row r="1456" s="224" customFormat="1"/>
    <row r="1457" s="224" customFormat="1"/>
    <row r="1458" s="224" customFormat="1"/>
    <row r="1459" s="224" customFormat="1"/>
    <row r="1460" s="224" customFormat="1"/>
    <row r="1461" s="224" customFormat="1"/>
    <row r="1462" s="224" customFormat="1"/>
    <row r="1463" s="224" customFormat="1"/>
    <row r="1464" s="224" customFormat="1"/>
    <row r="1465" s="224" customFormat="1"/>
    <row r="1466" s="224" customFormat="1"/>
    <row r="1467" s="224" customFormat="1"/>
    <row r="1468" s="224" customFormat="1"/>
    <row r="1469" s="224" customFormat="1"/>
    <row r="1470" s="224" customFormat="1"/>
    <row r="1471" s="224" customFormat="1"/>
    <row r="1472" s="224" customFormat="1"/>
    <row r="1473" s="224" customFormat="1"/>
    <row r="1474" s="224" customFormat="1"/>
    <row r="1475" s="224" customFormat="1"/>
    <row r="1476" s="224" customFormat="1"/>
    <row r="1477" s="224" customFormat="1"/>
    <row r="1478" s="224" customFormat="1"/>
    <row r="1479" s="224" customFormat="1"/>
    <row r="1480" s="224" customFormat="1"/>
    <row r="1481" s="224" customFormat="1"/>
    <row r="1482" s="224" customFormat="1"/>
    <row r="1483" s="224" customFormat="1"/>
    <row r="1484" s="224" customFormat="1"/>
    <row r="1485" s="224" customFormat="1"/>
    <row r="1486" s="224" customFormat="1"/>
    <row r="1487" s="224" customFormat="1"/>
    <row r="1488" s="224" customFormat="1"/>
    <row r="1489" s="224" customFormat="1"/>
    <row r="1490" s="224" customFormat="1"/>
    <row r="1491" s="224" customFormat="1"/>
    <row r="1492" s="224" customFormat="1"/>
    <row r="1493" s="224" customFormat="1"/>
    <row r="1494" s="224" customFormat="1"/>
    <row r="1495" s="224" customFormat="1"/>
    <row r="1496" s="224" customFormat="1"/>
    <row r="1497" s="224" customFormat="1"/>
    <row r="1498" s="224" customFormat="1"/>
    <row r="1499" s="224" customFormat="1"/>
    <row r="1500" s="224" customFormat="1"/>
    <row r="1501" s="224" customFormat="1"/>
    <row r="1502" s="224" customFormat="1"/>
    <row r="1503" s="224" customFormat="1"/>
    <row r="1504" s="224" customFormat="1"/>
    <row r="1505" s="224" customFormat="1"/>
    <row r="1506" s="224" customFormat="1"/>
    <row r="1507" s="224" customFormat="1"/>
    <row r="1508" s="224" customFormat="1"/>
    <row r="1509" s="224" customFormat="1"/>
    <row r="1510" s="224" customFormat="1"/>
    <row r="1511" s="224" customFormat="1"/>
    <row r="1512" s="224" customFormat="1"/>
    <row r="1513" s="224" customFormat="1"/>
    <row r="1514" s="224" customFormat="1"/>
    <row r="1515" s="224" customFormat="1"/>
    <row r="1516" s="224" customFormat="1"/>
    <row r="1517" s="224" customFormat="1"/>
    <row r="1518" s="224" customFormat="1"/>
    <row r="1519" s="224" customFormat="1"/>
    <row r="1520" s="224" customFormat="1"/>
    <row r="1521" s="224" customFormat="1"/>
    <row r="1522" s="224" customFormat="1"/>
    <row r="1523" s="224" customFormat="1"/>
    <row r="1524" s="224" customFormat="1"/>
    <row r="1525" s="224" customFormat="1"/>
    <row r="1526" s="224" customFormat="1"/>
    <row r="1527" s="224" customFormat="1"/>
    <row r="1528" s="224" customFormat="1"/>
    <row r="1529" s="224" customFormat="1"/>
    <row r="1530" s="224" customFormat="1"/>
    <row r="1531" s="224" customFormat="1"/>
    <row r="1532" s="224" customFormat="1"/>
    <row r="1533" s="224" customFormat="1"/>
    <row r="1534" s="224" customFormat="1"/>
    <row r="1535" s="224" customFormat="1"/>
    <row r="1536" s="224" customFormat="1"/>
    <row r="1537" s="224" customFormat="1"/>
    <row r="1538" s="224" customFormat="1"/>
    <row r="1539" s="224" customFormat="1"/>
    <row r="1540" s="224" customFormat="1"/>
    <row r="1541" s="224" customFormat="1"/>
    <row r="1542" s="224" customFormat="1"/>
    <row r="1543" s="224" customFormat="1"/>
    <row r="1544" s="224" customFormat="1"/>
    <row r="1545" s="224" customFormat="1"/>
    <row r="1546" s="224" customFormat="1"/>
    <row r="1547" s="224" customFormat="1"/>
    <row r="1548" s="224" customFormat="1"/>
    <row r="1549" s="224" customFormat="1"/>
    <row r="1550" s="224" customFormat="1"/>
    <row r="1551" s="224" customFormat="1"/>
    <row r="1552" s="224" customFormat="1"/>
    <row r="1553" s="224" customFormat="1"/>
    <row r="1554" s="224" customFormat="1"/>
    <row r="1555" s="224" customFormat="1"/>
    <row r="1556" s="224" customFormat="1"/>
    <row r="1557" s="224" customFormat="1"/>
    <row r="1558" s="224" customFormat="1"/>
    <row r="1559" s="224" customFormat="1"/>
    <row r="1560" s="224" customFormat="1"/>
    <row r="1561" s="224" customFormat="1"/>
    <row r="1562" s="224" customFormat="1"/>
    <row r="1563" s="224" customFormat="1"/>
    <row r="1564" s="224" customFormat="1"/>
    <row r="1565" s="224" customFormat="1"/>
    <row r="1566" s="224" customFormat="1"/>
    <row r="1567" s="224" customFormat="1"/>
    <row r="1568" s="224" customFormat="1"/>
    <row r="1569" s="224" customFormat="1"/>
    <row r="1570" s="224" customFormat="1"/>
    <row r="1571" s="224" customFormat="1"/>
    <row r="1572" s="224" customFormat="1"/>
    <row r="1573" s="224" customFormat="1"/>
    <row r="1574" s="224" customFormat="1"/>
    <row r="1575" s="224" customFormat="1"/>
    <row r="1576" s="224" customFormat="1"/>
    <row r="1577" s="224" customFormat="1"/>
    <row r="1578" s="224" customFormat="1"/>
    <row r="1579" s="224" customFormat="1"/>
    <row r="1580" s="224" customFormat="1"/>
    <row r="1581" s="224" customFormat="1"/>
    <row r="1582" s="224" customFormat="1"/>
    <row r="1583" s="224" customFormat="1"/>
    <row r="1584" s="224" customFormat="1"/>
    <row r="1585" s="224" customFormat="1"/>
    <row r="1586" s="224" customFormat="1"/>
    <row r="1587" s="224" customFormat="1"/>
    <row r="1588" s="224" customFormat="1"/>
    <row r="1589" s="224" customFormat="1"/>
    <row r="1590" s="224" customFormat="1"/>
    <row r="1591" s="224" customFormat="1"/>
    <row r="1592" s="224" customFormat="1"/>
    <row r="1593" s="224" customFormat="1"/>
    <row r="1594" s="224" customFormat="1"/>
    <row r="1595" s="224" customFormat="1"/>
    <row r="1596" s="224" customFormat="1"/>
    <row r="1597" s="224" customFormat="1"/>
    <row r="1598" s="224" customFormat="1"/>
    <row r="1599" s="224" customFormat="1"/>
    <row r="1600" s="224" customFormat="1"/>
    <row r="1601" s="224" customFormat="1"/>
    <row r="1602" s="224" customFormat="1"/>
    <row r="1603" s="224" customFormat="1"/>
    <row r="1604" s="224" customFormat="1"/>
    <row r="1605" s="224" customFormat="1"/>
    <row r="1606" s="224" customFormat="1"/>
    <row r="1607" s="224" customFormat="1"/>
    <row r="1608" s="224" customFormat="1"/>
    <row r="1609" s="224" customFormat="1"/>
    <row r="1610" s="224" customFormat="1"/>
    <row r="1611" s="224" customFormat="1"/>
    <row r="1612" s="224" customFormat="1"/>
    <row r="1613" s="224" customFormat="1"/>
    <row r="1614" s="224" customFormat="1"/>
    <row r="1615" s="224" customFormat="1"/>
    <row r="1616" s="224" customFormat="1"/>
    <row r="1617" s="224" customFormat="1"/>
    <row r="1618" s="224" customFormat="1"/>
    <row r="1619" s="224" customFormat="1"/>
    <row r="1620" s="224" customFormat="1"/>
    <row r="1621" s="224" customFormat="1"/>
    <row r="1622" s="224" customFormat="1"/>
    <row r="1623" s="224" customFormat="1"/>
    <row r="1624" s="224" customFormat="1"/>
    <row r="1625" s="224" customFormat="1"/>
    <row r="1626" s="224" customFormat="1"/>
    <row r="1627" s="224" customFormat="1"/>
    <row r="1628" s="224" customFormat="1"/>
    <row r="1629" s="224" customFormat="1"/>
    <row r="1630" s="224" customFormat="1"/>
    <row r="1631" s="224" customFormat="1"/>
    <row r="1632" s="224" customFormat="1"/>
    <row r="1633" s="224" customFormat="1"/>
    <row r="1634" s="224" customFormat="1"/>
    <row r="1635" s="224" customFormat="1"/>
    <row r="1636" s="224" customFormat="1"/>
    <row r="1637" s="224" customFormat="1"/>
    <row r="1638" s="224" customFormat="1"/>
  </sheetData>
  <sheetProtection algorithmName="SHA-512" hashValue="D5WbQGZ758gHLdjjlWVBRhMcjFS9nXddk3DgcsD4/kZH5GDWRy2Yp3LwFBp0C+kOT7j8ij/siMOUREG4WLoKGg==" saltValue="P8Kp/28qxVLDJ7r8JlSUrw==" spinCount="100000" sheet="1" objects="1" scenarios="1"/>
  <mergeCells count="2">
    <mergeCell ref="C2:G2"/>
    <mergeCell ref="C3:G3"/>
  </mergeCells>
  <hyperlinks>
    <hyperlink ref="B30" location="Index!A1" display="Return to Index"/>
  </hyperlinks>
  <pageMargins left="0.23622047244094491" right="0.23622047244094491" top="0.74803149606299213" bottom="0.74803149606299213" header="0.31496062992125984" footer="0.31496062992125984"/>
  <pageSetup paperSize="9" scale="99" orientation="landscape" horizontalDpi="4294967293" verticalDpi="0" r:id="rId1"/>
  <drawing r:id="rId2"/>
  <tableParts count="2">
    <tablePart r:id="rId3"/>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
  <sheetViews>
    <sheetView workbookViewId="0">
      <selection activeCell="H14" sqref="H14"/>
    </sheetView>
  </sheetViews>
  <sheetFormatPr defaultRowHeight="1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
  <sheetViews>
    <sheetView workbookViewId="0">
      <selection activeCell="O17" sqref="O17"/>
    </sheetView>
  </sheetViews>
  <sheetFormatPr defaultRowHeight="15"/>
  <sheetData>
    <row r="1" spans="1:1">
      <c r="A1" s="1010" t="s">
        <v>559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55"/>
  <sheetViews>
    <sheetView topLeftCell="A28" workbookViewId="0">
      <selection activeCell="E12" sqref="E12"/>
    </sheetView>
  </sheetViews>
  <sheetFormatPr defaultColWidth="8.7109375" defaultRowHeight="14.25"/>
  <cols>
    <col min="1" max="1" width="6.7109375" style="454" customWidth="1"/>
    <col min="2" max="2" width="60" style="2" bestFit="1" customWidth="1"/>
    <col min="3" max="4" width="17.28515625" style="2" customWidth="1"/>
    <col min="5" max="5" width="22.7109375" style="2" customWidth="1"/>
    <col min="6" max="6" width="2.28515625" style="2" hidden="1" customWidth="1"/>
    <col min="7" max="7" width="14.5703125" style="2" hidden="1" customWidth="1"/>
    <col min="8" max="10" width="8.7109375" style="2" hidden="1" customWidth="1"/>
    <col min="11" max="11" width="0" style="2" hidden="1" customWidth="1"/>
    <col min="12" max="12" width="8.7109375" style="2"/>
    <col min="13" max="13" width="0" style="2" hidden="1" customWidth="1"/>
    <col min="14" max="16384" width="8.7109375" style="2"/>
  </cols>
  <sheetData>
    <row r="1" spans="1:13">
      <c r="A1" s="453"/>
    </row>
    <row r="2" spans="1:13">
      <c r="A2" s="453"/>
    </row>
    <row r="4" spans="1:13" ht="20.25" customHeight="1">
      <c r="B4" s="1700" t="s">
        <v>561</v>
      </c>
      <c r="C4" s="1700"/>
      <c r="D4" s="1700"/>
      <c r="E4" s="141"/>
    </row>
    <row r="5" spans="1:13" ht="20.25" customHeight="1">
      <c r="B5" s="1701" t="s">
        <v>581</v>
      </c>
      <c r="C5" s="1701"/>
      <c r="D5" s="1701"/>
      <c r="E5" s="141"/>
    </row>
    <row r="6" spans="1:13" ht="10.15" customHeight="1">
      <c r="A6" s="455"/>
      <c r="B6" s="3"/>
      <c r="C6" s="3"/>
      <c r="D6" s="3"/>
      <c r="E6" s="3"/>
    </row>
    <row r="7" spans="1:13" ht="15.75" customHeight="1">
      <c r="B7" s="4" t="s">
        <v>4</v>
      </c>
      <c r="C7" s="5"/>
      <c r="D7" s="6"/>
      <c r="E7" s="7"/>
    </row>
    <row r="8" spans="1:13" ht="7.5" customHeight="1" thickBot="1">
      <c r="A8" s="139"/>
      <c r="B8" s="8"/>
      <c r="C8" s="8"/>
      <c r="D8" s="9"/>
      <c r="E8" s="10"/>
    </row>
    <row r="9" spans="1:13" ht="30.4" customHeight="1" thickBot="1">
      <c r="A9" s="456"/>
      <c r="B9" s="1712" t="s">
        <v>5</v>
      </c>
      <c r="C9" s="1713"/>
      <c r="D9" s="490" t="s">
        <v>635</v>
      </c>
      <c r="E9" s="10"/>
    </row>
    <row r="10" spans="1:13">
      <c r="A10" s="457"/>
      <c r="B10" s="1714" t="s">
        <v>7</v>
      </c>
      <c r="C10" s="1715"/>
      <c r="D10" s="460">
        <f>IF(AND(ISNUMBER(D11),ISNUMBER(D14)), MAX(D11-D14,0), "")</f>
        <v>1020</v>
      </c>
      <c r="E10" s="13"/>
    </row>
    <row r="11" spans="1:13">
      <c r="A11" s="1695"/>
      <c r="B11" s="1696" t="s">
        <v>8</v>
      </c>
      <c r="C11" s="1697"/>
      <c r="D11" s="14">
        <f>(D12+D13)</f>
        <v>1200</v>
      </c>
      <c r="E11" s="13"/>
    </row>
    <row r="12" spans="1:13" ht="15" customHeight="1">
      <c r="A12" s="1695"/>
      <c r="B12" s="1698" t="s">
        <v>637</v>
      </c>
      <c r="C12" s="1699"/>
      <c r="D12" s="15">
        <v>200</v>
      </c>
      <c r="M12" s="16" t="s">
        <v>9</v>
      </c>
    </row>
    <row r="13" spans="1:13" ht="15" customHeight="1">
      <c r="A13" s="1695"/>
      <c r="B13" s="1698" t="s">
        <v>638</v>
      </c>
      <c r="C13" s="1699"/>
      <c r="D13" s="15">
        <v>1000</v>
      </c>
      <c r="M13" s="16" t="s">
        <v>10</v>
      </c>
    </row>
    <row r="14" spans="1:13" ht="15" customHeight="1">
      <c r="A14" s="1695"/>
      <c r="B14" s="1696" t="s">
        <v>11</v>
      </c>
      <c r="C14" s="1697"/>
      <c r="D14" s="14">
        <f>(D15+D16)</f>
        <v>180</v>
      </c>
      <c r="M14" s="16"/>
    </row>
    <row r="15" spans="1:13" ht="15" customHeight="1">
      <c r="A15" s="1695"/>
      <c r="B15" s="1698" t="s">
        <v>636</v>
      </c>
      <c r="C15" s="1699"/>
      <c r="D15" s="15">
        <v>100</v>
      </c>
      <c r="M15" s="16" t="s">
        <v>12</v>
      </c>
    </row>
    <row r="16" spans="1:13" ht="15" customHeight="1">
      <c r="A16" s="1695"/>
      <c r="B16" s="1698" t="s">
        <v>639</v>
      </c>
      <c r="C16" s="1699"/>
      <c r="D16" s="15">
        <v>80</v>
      </c>
      <c r="M16" s="16" t="s">
        <v>13</v>
      </c>
    </row>
    <row r="17" spans="1:13" ht="15" customHeight="1">
      <c r="A17" s="1695"/>
      <c r="B17" s="1706" t="s">
        <v>14</v>
      </c>
      <c r="C17" s="1707"/>
      <c r="D17" s="14">
        <f>IF(AND(ISNUMBER(D18),ISNUMBER(D19)), MAX(D18-D19,0), "")</f>
        <v>975</v>
      </c>
      <c r="M17" s="16"/>
    </row>
    <row r="18" spans="1:13" ht="15" customHeight="1">
      <c r="A18" s="1695"/>
      <c r="B18" s="1708" t="s">
        <v>15</v>
      </c>
      <c r="C18" s="1709"/>
      <c r="D18" s="15">
        <v>1000</v>
      </c>
      <c r="M18" s="16" t="s">
        <v>16</v>
      </c>
    </row>
    <row r="19" spans="1:13" ht="15" customHeight="1">
      <c r="A19" s="1695"/>
      <c r="B19" s="1708" t="s">
        <v>17</v>
      </c>
      <c r="C19" s="1709"/>
      <c r="D19" s="15">
        <v>25</v>
      </c>
      <c r="M19" s="16" t="s">
        <v>18</v>
      </c>
    </row>
    <row r="20" spans="1:13" ht="15" customHeight="1">
      <c r="A20" s="1695"/>
      <c r="B20" s="1710" t="s">
        <v>19</v>
      </c>
      <c r="C20" s="1711"/>
      <c r="D20" s="15">
        <v>11</v>
      </c>
      <c r="M20" s="10" t="s">
        <v>20</v>
      </c>
    </row>
    <row r="21" spans="1:13" ht="15.75" customHeight="1">
      <c r="A21" s="1695"/>
      <c r="B21" s="1710" t="s">
        <v>21</v>
      </c>
      <c r="C21" s="1711"/>
      <c r="D21" s="15">
        <v>11</v>
      </c>
      <c r="M21" s="16" t="s">
        <v>22</v>
      </c>
    </row>
    <row r="22" spans="1:13" ht="15.75" customHeight="1" thickBot="1">
      <c r="A22" s="1695"/>
      <c r="B22" s="461" t="s">
        <v>23</v>
      </c>
      <c r="C22" s="32"/>
      <c r="D22" s="462"/>
      <c r="M22" s="16" t="s">
        <v>24</v>
      </c>
    </row>
    <row r="23" spans="1:13" ht="15.75" customHeight="1" thickBot="1">
      <c r="A23" s="459"/>
      <c r="B23" s="1702" t="s">
        <v>25</v>
      </c>
      <c r="C23" s="1703"/>
      <c r="D23" s="17">
        <f>D10+D17+D20+D21+D22</f>
        <v>2017</v>
      </c>
      <c r="E23" s="10"/>
    </row>
    <row r="24" spans="1:13" ht="15.75" customHeight="1">
      <c r="A24" s="10"/>
      <c r="B24" s="10"/>
      <c r="C24" s="10"/>
      <c r="D24" s="18"/>
      <c r="E24" s="19"/>
    </row>
    <row r="25" spans="1:13" ht="15.75" customHeight="1">
      <c r="B25" s="4" t="s">
        <v>26</v>
      </c>
      <c r="C25" s="10"/>
      <c r="D25" s="18"/>
      <c r="E25" s="10"/>
    </row>
    <row r="26" spans="1:13" ht="7.5" customHeight="1" thickBot="1">
      <c r="A26" s="10"/>
      <c r="B26" s="10"/>
      <c r="C26" s="10"/>
      <c r="D26" s="18"/>
      <c r="E26" s="13"/>
    </row>
    <row r="27" spans="1:13" ht="72" customHeight="1" thickBot="1">
      <c r="A27" s="456"/>
      <c r="B27" s="491" t="s">
        <v>5</v>
      </c>
      <c r="C27" s="492" t="s">
        <v>634</v>
      </c>
      <c r="D27" s="493" t="s">
        <v>27</v>
      </c>
      <c r="E27" s="494" t="s">
        <v>28</v>
      </c>
      <c r="F27" s="494" t="s">
        <v>29</v>
      </c>
      <c r="G27" s="490" t="s">
        <v>30</v>
      </c>
    </row>
    <row r="28" spans="1:13">
      <c r="A28" s="458"/>
      <c r="B28" s="463" t="s">
        <v>31</v>
      </c>
      <c r="C28" s="21">
        <f>'C2. Eligible Capital Components'!D33</f>
        <v>21582</v>
      </c>
      <c r="D28" s="22">
        <f>IF(AND(ISNUMBER(C28), ISNUMBER(D23)), C28/$D$23, "")</f>
        <v>10.700049578582053</v>
      </c>
      <c r="E28" s="23">
        <f>'C8. Countercylical Buffer'!G20</f>
        <v>0.02</v>
      </c>
      <c r="F28" s="24">
        <v>4.4999999999999998E-2</v>
      </c>
      <c r="G28" s="25" t="e">
        <f>VLOOKUP('[1]G.0(GenInfo)'!F10,'[1]C.1i(Summary) '!I36:J54,2)</f>
        <v>#VALUE!</v>
      </c>
    </row>
    <row r="29" spans="1:13">
      <c r="A29" s="458"/>
      <c r="B29" s="464" t="s">
        <v>32</v>
      </c>
      <c r="C29" s="26" t="str">
        <f>'C2. Eligible Capital Components'!D48</f>
        <v/>
      </c>
      <c r="D29" s="27" t="str">
        <f>IF(AND(ISNUMBER(C29), ISNUMBER(D23)), C29/$D$23, "")</f>
        <v/>
      </c>
      <c r="E29" s="23" t="str">
        <f>IF(AND(ISNUMBER(F29), ISNUMBER($G$28), ISNUMBER('[1]C.8i(CCyB)'!$G$20)),F29+$G$28+'[1]C.8i(CCyB)'!$G$20, "")</f>
        <v/>
      </c>
      <c r="F29" s="24">
        <v>0.06</v>
      </c>
      <c r="G29" s="25"/>
    </row>
    <row r="30" spans="1:13" ht="15" thickBot="1">
      <c r="A30" s="458"/>
      <c r="B30" s="465" t="s">
        <v>33</v>
      </c>
      <c r="C30" s="28" t="str">
        <f>'C2. Eligible Capital Components'!D64</f>
        <v/>
      </c>
      <c r="D30" s="29" t="str">
        <f>IF(AND(ISNUMBER(C30), ISNUMBER(D23)), C30/$D$23, "")</f>
        <v/>
      </c>
      <c r="E30" s="466" t="str">
        <f>IF(AND(ISNUMBER(F30), ISNUMBER($G$28), ISNUMBER('[1]C.8i(CCyB)'!$G$20)),F30+$G$28+'[1]C.8i(CCyB)'!$G$20, "")</f>
        <v/>
      </c>
      <c r="F30" s="24">
        <v>0.08</v>
      </c>
      <c r="G30" s="25"/>
    </row>
    <row r="31" spans="1:13" ht="15.75" customHeight="1">
      <c r="A31" s="8"/>
      <c r="B31" s="8"/>
      <c r="C31" s="8"/>
      <c r="D31" s="30"/>
      <c r="E31" s="31"/>
    </row>
    <row r="32" spans="1:13" ht="15.75" customHeight="1">
      <c r="B32" s="4" t="s">
        <v>34</v>
      </c>
      <c r="C32" s="32"/>
      <c r="D32" s="33"/>
      <c r="E32" s="6"/>
    </row>
    <row r="33" spans="1:10" ht="7.5" customHeight="1" thickBot="1">
      <c r="A33" s="4"/>
      <c r="B33" s="32"/>
      <c r="C33" s="32"/>
      <c r="D33" s="33"/>
      <c r="E33" s="6"/>
    </row>
    <row r="34" spans="1:10" ht="15" thickBot="1">
      <c r="A34" s="459"/>
      <c r="B34" s="1704" t="s">
        <v>35</v>
      </c>
      <c r="C34" s="1705"/>
      <c r="D34" s="34"/>
      <c r="E34" s="16" t="s">
        <v>24</v>
      </c>
    </row>
    <row r="35" spans="1:10" hidden="1">
      <c r="B35" s="446" t="s">
        <v>36</v>
      </c>
      <c r="C35" s="447"/>
      <c r="D35" s="6"/>
      <c r="E35" s="6"/>
    </row>
    <row r="36" spans="1:10" ht="12" hidden="1" customHeight="1">
      <c r="B36" s="448" t="s">
        <v>37</v>
      </c>
      <c r="C36" s="448"/>
      <c r="D36" s="35"/>
      <c r="E36" s="35"/>
    </row>
    <row r="37" spans="1:10" ht="14.25" hidden="1" customHeight="1">
      <c r="B37" s="447" t="s">
        <v>38</v>
      </c>
      <c r="C37" s="447"/>
      <c r="D37" s="6"/>
      <c r="E37" s="6"/>
      <c r="I37" s="2">
        <v>2012</v>
      </c>
      <c r="J37" s="36">
        <v>0</v>
      </c>
    </row>
    <row r="38" spans="1:10" ht="14.25" hidden="1" customHeight="1">
      <c r="B38" s="448" t="s">
        <v>39</v>
      </c>
      <c r="C38" s="448"/>
      <c r="D38" s="35"/>
      <c r="E38" s="35"/>
      <c r="I38" s="2">
        <v>2013</v>
      </c>
      <c r="J38" s="36">
        <v>0</v>
      </c>
    </row>
    <row r="39" spans="1:10" hidden="1">
      <c r="B39" s="447" t="s">
        <v>40</v>
      </c>
      <c r="C39" s="447"/>
      <c r="D39" s="6"/>
      <c r="E39" s="6"/>
      <c r="I39" s="2">
        <v>2014</v>
      </c>
      <c r="J39" s="36">
        <v>0</v>
      </c>
    </row>
    <row r="40" spans="1:10" ht="12.75" hidden="1" customHeight="1">
      <c r="B40" s="447" t="s">
        <v>41</v>
      </c>
      <c r="C40" s="447"/>
      <c r="D40" s="6"/>
      <c r="E40" s="6"/>
      <c r="I40" s="2">
        <v>2015</v>
      </c>
      <c r="J40" s="36">
        <v>0</v>
      </c>
    </row>
    <row r="41" spans="1:10" hidden="1">
      <c r="B41" s="447" t="s">
        <v>42</v>
      </c>
      <c r="C41" s="447"/>
      <c r="D41" s="6"/>
      <c r="E41" s="6"/>
      <c r="I41" s="2">
        <v>2016</v>
      </c>
      <c r="J41" s="25">
        <v>6.2500000000000003E-3</v>
      </c>
    </row>
    <row r="42" spans="1:10" hidden="1">
      <c r="B42" s="447" t="s">
        <v>43</v>
      </c>
      <c r="C42" s="447"/>
      <c r="D42" s="6"/>
      <c r="E42" s="6"/>
      <c r="I42" s="2">
        <v>2017</v>
      </c>
      <c r="J42" s="25">
        <v>1.2500000000000001E-2</v>
      </c>
    </row>
    <row r="43" spans="1:10" hidden="1">
      <c r="B43" s="447" t="s">
        <v>44</v>
      </c>
      <c r="C43" s="447"/>
      <c r="D43" s="6"/>
      <c r="E43" s="6"/>
      <c r="I43" s="2">
        <v>2018</v>
      </c>
      <c r="J43" s="25">
        <v>1.8749999999999999E-2</v>
      </c>
    </row>
    <row r="44" spans="1:10" hidden="1">
      <c r="B44" s="449" t="s">
        <v>45</v>
      </c>
      <c r="C44" s="449"/>
      <c r="I44" s="2">
        <v>2019</v>
      </c>
      <c r="J44" s="25">
        <v>2.5000000000000001E-2</v>
      </c>
    </row>
    <row r="45" spans="1:10" hidden="1">
      <c r="B45" s="449" t="s">
        <v>46</v>
      </c>
      <c r="C45" s="450"/>
      <c r="I45" s="2">
        <v>2020</v>
      </c>
      <c r="J45" s="25">
        <v>2.5000000000000001E-2</v>
      </c>
    </row>
    <row r="46" spans="1:10" hidden="1">
      <c r="B46" s="449" t="s">
        <v>47</v>
      </c>
      <c r="C46" s="450"/>
      <c r="I46" s="2">
        <v>2021</v>
      </c>
      <c r="J46" s="25">
        <v>2.5000000000000001E-2</v>
      </c>
    </row>
    <row r="47" spans="1:10" hidden="1">
      <c r="I47" s="2">
        <v>2022</v>
      </c>
      <c r="J47" s="25">
        <v>2.5000000000000001E-2</v>
      </c>
    </row>
    <row r="48" spans="1:10">
      <c r="I48" s="2">
        <v>2023</v>
      </c>
      <c r="J48" s="25">
        <v>2.5000000000000001E-2</v>
      </c>
    </row>
    <row r="49" spans="2:10">
      <c r="I49" s="2">
        <v>2024</v>
      </c>
      <c r="J49" s="25">
        <v>2.5000000000000001E-2</v>
      </c>
    </row>
    <row r="50" spans="2:10">
      <c r="I50" s="2">
        <v>2025</v>
      </c>
      <c r="J50" s="25">
        <v>2.5000000000000001E-2</v>
      </c>
    </row>
    <row r="51" spans="2:10">
      <c r="I51" s="2">
        <v>2026</v>
      </c>
      <c r="J51" s="25">
        <v>2.5000000000000001E-2</v>
      </c>
    </row>
    <row r="52" spans="2:10">
      <c r="I52" s="2">
        <v>2027</v>
      </c>
      <c r="J52" s="25">
        <v>2.5000000000000001E-2</v>
      </c>
    </row>
    <row r="53" spans="2:10" ht="15.75">
      <c r="B53" s="852" t="s">
        <v>245</v>
      </c>
      <c r="I53" s="2">
        <v>2028</v>
      </c>
      <c r="J53" s="25">
        <v>2.5000000000000001E-2</v>
      </c>
    </row>
    <row r="54" spans="2:10">
      <c r="I54" s="2">
        <v>2029</v>
      </c>
      <c r="J54" s="25">
        <v>2.5000000000000001E-2</v>
      </c>
    </row>
    <row r="55" spans="2:10">
      <c r="I55" s="2">
        <v>2030</v>
      </c>
      <c r="J55" s="25">
        <v>2.5000000000000001E-2</v>
      </c>
    </row>
  </sheetData>
  <sheetProtection algorithmName="SHA-512" hashValue="3eii3JXaUpBgwRZ2q9ZMN0jAV93AAo+r+DbqHfwEU4FpZKAXABj4/JFUijAEtrRnKbsq+/iY8SUBS2ZvBAPhsA==" saltValue="R3U9JS/fFXR5Kn6abTJtBQ==" spinCount="100000" sheet="1" objects="1" scenarios="1"/>
  <mergeCells count="18">
    <mergeCell ref="B4:D4"/>
    <mergeCell ref="B5:D5"/>
    <mergeCell ref="B23:C23"/>
    <mergeCell ref="B34:C34"/>
    <mergeCell ref="B16:C16"/>
    <mergeCell ref="B17:C17"/>
    <mergeCell ref="B18:C18"/>
    <mergeCell ref="B19:C19"/>
    <mergeCell ref="B20:C20"/>
    <mergeCell ref="B21:C21"/>
    <mergeCell ref="B9:C9"/>
    <mergeCell ref="B10:C10"/>
    <mergeCell ref="A11:A22"/>
    <mergeCell ref="B11:C11"/>
    <mergeCell ref="B12:C12"/>
    <mergeCell ref="B13:C13"/>
    <mergeCell ref="B14:C14"/>
    <mergeCell ref="B15:C15"/>
  </mergeCells>
  <hyperlinks>
    <hyperlink ref="B53" location="Index!A1" display="Return to Index"/>
  </hyperlinks>
  <pageMargins left="0.23622047244094491" right="0.23622047244094491" top="0.74803149606299213" bottom="0.74803149606299213" header="0.31496062992125984" footer="0.31496062992125984"/>
  <pageSetup paperSize="9" scale="84"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N2601"/>
  <sheetViews>
    <sheetView topLeftCell="A60" workbookViewId="0">
      <selection activeCell="B44" sqref="B42:B44"/>
    </sheetView>
  </sheetViews>
  <sheetFormatPr defaultColWidth="8.7109375" defaultRowHeight="14.25"/>
  <cols>
    <col min="1" max="1" width="4.7109375" style="140" customWidth="1"/>
    <col min="2" max="2" width="85.7109375" style="37" customWidth="1"/>
    <col min="3" max="3" width="13.7109375" style="37" bestFit="1" customWidth="1"/>
    <col min="4" max="4" width="15" style="37" customWidth="1"/>
    <col min="5" max="508" width="8.7109375" style="140"/>
    <col min="509" max="16384" width="8.7109375" style="37"/>
  </cols>
  <sheetData>
    <row r="1" spans="1:10" s="140" customFormat="1">
      <c r="A1" s="1035"/>
    </row>
    <row r="2" spans="1:10" s="140" customFormat="1" ht="25.9" customHeight="1">
      <c r="A2" s="210"/>
      <c r="B2" s="1700" t="s">
        <v>3</v>
      </c>
      <c r="C2" s="1700"/>
      <c r="D2" s="1700"/>
    </row>
    <row r="3" spans="1:10" s="140" customFormat="1" ht="20.25" customHeight="1">
      <c r="A3" s="210"/>
      <c r="B3" s="1718" t="s">
        <v>580</v>
      </c>
      <c r="C3" s="1718"/>
      <c r="D3" s="1718"/>
    </row>
    <row r="4" spans="1:10" s="140" customFormat="1" ht="20.25" customHeight="1">
      <c r="A4" s="210"/>
      <c r="B4" s="1723" t="s">
        <v>640</v>
      </c>
      <c r="C4" s="1723"/>
      <c r="D4" s="1723"/>
    </row>
    <row r="5" spans="1:10" s="140" customFormat="1" ht="7.5" customHeight="1" thickBot="1">
      <c r="A5" s="1033"/>
      <c r="B5" s="1034"/>
      <c r="C5" s="199"/>
      <c r="D5" s="199"/>
    </row>
    <row r="6" spans="1:10" ht="15.75" customHeight="1">
      <c r="A6" s="210"/>
      <c r="B6" s="484" t="s">
        <v>48</v>
      </c>
      <c r="C6" s="485"/>
      <c r="D6" s="486"/>
    </row>
    <row r="7" spans="1:10" ht="7.5" customHeight="1" thickBot="1">
      <c r="A7" s="1036"/>
      <c r="B7" s="487"/>
      <c r="C7" s="488"/>
      <c r="D7" s="489"/>
    </row>
    <row r="8" spans="1:10" ht="25.5" customHeight="1" thickBot="1">
      <c r="A8" s="1037"/>
      <c r="B8" s="11" t="s">
        <v>5</v>
      </c>
      <c r="C8" s="20" t="s">
        <v>642</v>
      </c>
      <c r="D8" s="12" t="s">
        <v>641</v>
      </c>
      <c r="F8" s="210"/>
      <c r="G8" s="1047"/>
      <c r="H8" s="1047"/>
      <c r="I8" s="1047"/>
      <c r="J8" s="1047"/>
    </row>
    <row r="9" spans="1:10" ht="15">
      <c r="A9" s="1038"/>
      <c r="B9" s="472" t="s">
        <v>49</v>
      </c>
      <c r="C9" s="44"/>
      <c r="D9" s="1051"/>
      <c r="F9" s="1048"/>
      <c r="G9" s="1049"/>
      <c r="H9" s="1049"/>
      <c r="I9" s="1049"/>
      <c r="J9" s="1049"/>
    </row>
    <row r="10" spans="1:10">
      <c r="A10" s="1038"/>
      <c r="B10" s="473" t="s">
        <v>50</v>
      </c>
      <c r="C10" s="44"/>
      <c r="D10" s="1052"/>
    </row>
    <row r="11" spans="1:10">
      <c r="A11" s="1038"/>
      <c r="B11" s="473" t="s">
        <v>51</v>
      </c>
      <c r="C11" s="45"/>
      <c r="D11" s="1053">
        <f>(C12-C13-C14-C15+C16+C17)</f>
        <v>19582</v>
      </c>
    </row>
    <row r="12" spans="1:10">
      <c r="A12" s="1719"/>
      <c r="B12" s="474" t="s">
        <v>52</v>
      </c>
      <c r="C12" s="1054">
        <v>20000</v>
      </c>
      <c r="D12" s="47"/>
    </row>
    <row r="13" spans="1:10">
      <c r="A13" s="1719"/>
      <c r="B13" s="474" t="s">
        <v>53</v>
      </c>
      <c r="C13" s="1054">
        <v>200</v>
      </c>
      <c r="D13" s="48"/>
    </row>
    <row r="14" spans="1:10">
      <c r="A14" s="1719"/>
      <c r="B14" s="474" t="s">
        <v>54</v>
      </c>
      <c r="C14" s="1054">
        <v>200</v>
      </c>
      <c r="D14" s="48"/>
    </row>
    <row r="15" spans="1:10">
      <c r="A15" s="1719"/>
      <c r="B15" s="474" t="s">
        <v>55</v>
      </c>
      <c r="C15" s="1054">
        <v>150</v>
      </c>
      <c r="D15" s="48"/>
    </row>
    <row r="16" spans="1:10">
      <c r="A16" s="1719"/>
      <c r="B16" s="474" t="s">
        <v>56</v>
      </c>
      <c r="C16" s="1054">
        <v>122</v>
      </c>
      <c r="D16" s="48"/>
    </row>
    <row r="17" spans="1:6">
      <c r="A17" s="1719"/>
      <c r="B17" s="474" t="s">
        <v>643</v>
      </c>
      <c r="C17" s="1054">
        <v>10</v>
      </c>
      <c r="D17" s="48"/>
    </row>
    <row r="18" spans="1:6" hidden="1">
      <c r="A18" s="1719"/>
      <c r="B18" s="474" t="s">
        <v>57</v>
      </c>
      <c r="C18" s="1054">
        <v>12</v>
      </c>
      <c r="D18" s="49"/>
    </row>
    <row r="19" spans="1:6" ht="24.75">
      <c r="A19" s="1039"/>
      <c r="B19" s="473" t="s">
        <v>58</v>
      </c>
      <c r="C19" s="50"/>
      <c r="D19" s="1055">
        <f>SUM(C20:C30)</f>
        <v>2000</v>
      </c>
    </row>
    <row r="20" spans="1:6">
      <c r="A20" s="1720"/>
      <c r="B20" s="474" t="s">
        <v>59</v>
      </c>
      <c r="C20" s="1054">
        <v>1000</v>
      </c>
      <c r="D20" s="51"/>
    </row>
    <row r="21" spans="1:6">
      <c r="A21" s="1721"/>
      <c r="B21" s="474" t="s">
        <v>60</v>
      </c>
      <c r="C21" s="1054"/>
      <c r="D21" s="48"/>
    </row>
    <row r="22" spans="1:6">
      <c r="A22" s="1721"/>
      <c r="B22" s="474" t="s">
        <v>61</v>
      </c>
      <c r="C22" s="1054">
        <v>1000</v>
      </c>
      <c r="D22" s="48"/>
    </row>
    <row r="23" spans="1:6">
      <c r="A23" s="1721"/>
      <c r="B23" s="477" t="s">
        <v>62</v>
      </c>
      <c r="C23" s="1054"/>
      <c r="D23" s="48"/>
    </row>
    <row r="24" spans="1:6">
      <c r="A24" s="1721"/>
      <c r="B24" s="477" t="s">
        <v>63</v>
      </c>
      <c r="C24" s="1054"/>
      <c r="D24" s="48"/>
    </row>
    <row r="25" spans="1:6">
      <c r="A25" s="1721"/>
      <c r="B25" s="477" t="s">
        <v>644</v>
      </c>
      <c r="C25" s="1054"/>
      <c r="D25" s="52"/>
    </row>
    <row r="26" spans="1:6">
      <c r="A26" s="1721"/>
      <c r="B26" s="477" t="s">
        <v>645</v>
      </c>
      <c r="C26" s="1054"/>
      <c r="D26" s="48"/>
    </row>
    <row r="27" spans="1:6" ht="14.25" hidden="1" customHeight="1">
      <c r="A27" s="1721"/>
      <c r="B27" s="477" t="s">
        <v>64</v>
      </c>
      <c r="C27" s="46">
        <v>0</v>
      </c>
      <c r="D27" s="48"/>
    </row>
    <row r="28" spans="1:6">
      <c r="A28" s="1721"/>
      <c r="B28" s="479" t="s">
        <v>65</v>
      </c>
      <c r="C28" s="53"/>
      <c r="D28" s="48"/>
      <c r="F28" s="1050">
        <f>SUM(C28:C30)</f>
        <v>0</v>
      </c>
    </row>
    <row r="29" spans="1:6">
      <c r="A29" s="1721"/>
      <c r="B29" s="479" t="s">
        <v>65</v>
      </c>
      <c r="C29" s="53"/>
      <c r="D29" s="48"/>
    </row>
    <row r="30" spans="1:6">
      <c r="A30" s="1721"/>
      <c r="B30" s="474" t="s">
        <v>66</v>
      </c>
      <c r="C30" s="54"/>
      <c r="D30" s="49"/>
    </row>
    <row r="31" spans="1:6">
      <c r="A31" s="1038"/>
      <c r="B31" s="473" t="s">
        <v>67</v>
      </c>
      <c r="C31" s="55"/>
      <c r="D31" s="1056" t="str">
        <f>'[1]C.4i(MI)'!C33</f>
        <v/>
      </c>
    </row>
    <row r="32" spans="1:6" ht="15" thickBot="1">
      <c r="A32" s="1040"/>
      <c r="B32" s="478" t="s">
        <v>68</v>
      </c>
      <c r="C32" s="57"/>
      <c r="D32" s="1057" t="str">
        <f>'[1]C.3i(RegAdj)'!D65</f>
        <v/>
      </c>
    </row>
    <row r="33" spans="1:4" ht="15" thickBot="1">
      <c r="A33" s="1039"/>
      <c r="B33" s="497" t="s">
        <v>31</v>
      </c>
      <c r="C33" s="498"/>
      <c r="D33" s="59">
        <f>SUM(D9:D32)</f>
        <v>21582</v>
      </c>
    </row>
    <row r="34" spans="1:4" ht="15.75" customHeight="1">
      <c r="A34" s="1041"/>
      <c r="B34" s="60"/>
      <c r="C34" s="61"/>
      <c r="D34" s="61"/>
    </row>
    <row r="35" spans="1:4" ht="4.9000000000000004" customHeight="1">
      <c r="A35" s="1041"/>
      <c r="B35" s="60"/>
      <c r="C35" s="61"/>
      <c r="D35" s="61"/>
    </row>
    <row r="36" spans="1:4" ht="15.75" customHeight="1">
      <c r="A36" s="210"/>
      <c r="B36" s="38" t="s">
        <v>69</v>
      </c>
      <c r="C36" s="61"/>
      <c r="D36" s="61"/>
    </row>
    <row r="37" spans="1:4" ht="7.5" customHeight="1" thickBot="1">
      <c r="A37" s="1041"/>
      <c r="B37" s="41"/>
      <c r="C37" s="42"/>
      <c r="D37" s="61"/>
    </row>
    <row r="38" spans="1:4" ht="25.5" customHeight="1" thickBot="1">
      <c r="A38" s="1037"/>
      <c r="B38" s="491" t="s">
        <v>5</v>
      </c>
      <c r="C38" s="493" t="s">
        <v>642</v>
      </c>
      <c r="D38" s="490" t="s">
        <v>642</v>
      </c>
    </row>
    <row r="39" spans="1:4">
      <c r="A39" s="1042"/>
      <c r="B39" s="472" t="s">
        <v>31</v>
      </c>
      <c r="C39" s="57"/>
      <c r="D39" s="62">
        <f>D33</f>
        <v>21582</v>
      </c>
    </row>
    <row r="40" spans="1:4">
      <c r="A40" s="1038"/>
      <c r="B40" s="473" t="s">
        <v>70</v>
      </c>
      <c r="C40" s="44"/>
      <c r="D40" s="63">
        <f>SUM(C41:C42)</f>
        <v>0</v>
      </c>
    </row>
    <row r="41" spans="1:4">
      <c r="A41" s="1722"/>
      <c r="B41" s="477" t="s">
        <v>71</v>
      </c>
      <c r="C41" s="64" t="str">
        <f>IF(ISNUMBER('[1]C.5i(CapInst)'!F36), '[1]C.5i(CapInst)'!F36, "")</f>
        <v/>
      </c>
      <c r="D41" s="48"/>
    </row>
    <row r="42" spans="1:4">
      <c r="A42" s="1722"/>
      <c r="B42" s="477" t="s">
        <v>72</v>
      </c>
      <c r="C42" s="64" t="str">
        <f>IF(ISNUMBER('[1]C.5i(CapInst)'!F72),  '[1]C.5i(CapInst)'!F72, "")</f>
        <v/>
      </c>
      <c r="D42" s="48"/>
    </row>
    <row r="43" spans="1:4" ht="25.5" hidden="1">
      <c r="A43" s="1043"/>
      <c r="B43" s="473" t="s">
        <v>73</v>
      </c>
      <c r="C43" s="65"/>
      <c r="D43" s="63" t="str">
        <f>'C6. CI for Gradual Phaseout'!F9</f>
        <v/>
      </c>
    </row>
    <row r="44" spans="1:4" ht="25.5">
      <c r="A44" s="1038"/>
      <c r="B44" s="473" t="s">
        <v>74</v>
      </c>
      <c r="C44" s="65"/>
      <c r="D44" s="66"/>
    </row>
    <row r="45" spans="1:4" ht="25.5">
      <c r="A45" s="1038"/>
      <c r="B45" s="473" t="s">
        <v>75</v>
      </c>
      <c r="C45" s="65"/>
      <c r="D45" s="63" t="str">
        <f>'C4. Minority Interest &amp; CI'!C34</f>
        <v/>
      </c>
    </row>
    <row r="46" spans="1:4" ht="15" thickBot="1">
      <c r="A46" s="1040"/>
      <c r="B46" s="478" t="s">
        <v>76</v>
      </c>
      <c r="C46" s="67"/>
      <c r="D46" s="68" t="e">
        <f>'C3. Regulatory Adjustments'!D94-'C2. Eligible Capital Components'!D45</f>
        <v>#VALUE!</v>
      </c>
    </row>
    <row r="47" spans="1:4" ht="15" thickBot="1">
      <c r="A47" s="1042"/>
      <c r="B47" s="476" t="s">
        <v>77</v>
      </c>
      <c r="C47" s="69"/>
      <c r="D47" s="70" t="str">
        <f>IF(ISNUMBER(D46),SUM(D40:D46),"")</f>
        <v/>
      </c>
    </row>
    <row r="48" spans="1:4" ht="15" thickBot="1">
      <c r="A48" s="1042"/>
      <c r="B48" s="495" t="s">
        <v>32</v>
      </c>
      <c r="C48" s="496"/>
      <c r="D48" s="71" t="str">
        <f>IF(AND(ISNUMBER(D39),ISNUMBER(D46)),SUM(D39:D46),"")</f>
        <v/>
      </c>
    </row>
    <row r="49" spans="1:4" ht="15.75" customHeight="1">
      <c r="A49" s="1042"/>
      <c r="B49" s="73"/>
      <c r="C49" s="74"/>
      <c r="D49" s="75"/>
    </row>
    <row r="50" spans="1:4" ht="3.4" customHeight="1">
      <c r="A50" s="1042"/>
      <c r="B50" s="73"/>
      <c r="C50" s="75"/>
      <c r="D50" s="75"/>
    </row>
    <row r="51" spans="1:4" ht="15.75" customHeight="1">
      <c r="A51" s="210"/>
      <c r="B51" s="76" t="s">
        <v>78</v>
      </c>
      <c r="C51" s="77"/>
      <c r="D51" s="61"/>
    </row>
    <row r="52" spans="1:4" ht="7.5" customHeight="1" thickBot="1">
      <c r="A52" s="1036"/>
      <c r="B52" s="41"/>
      <c r="C52" s="42"/>
      <c r="D52" s="61"/>
    </row>
    <row r="53" spans="1:4" ht="26.25" thickBot="1">
      <c r="A53" s="1037"/>
      <c r="B53" s="491" t="s">
        <v>5</v>
      </c>
      <c r="C53" s="493" t="s">
        <v>642</v>
      </c>
      <c r="D53" s="490" t="s">
        <v>642</v>
      </c>
    </row>
    <row r="54" spans="1:4">
      <c r="A54" s="1042"/>
      <c r="B54" s="472" t="s">
        <v>32</v>
      </c>
      <c r="C54" s="57"/>
      <c r="D54" s="62" t="str">
        <f>IF(ISNUMBER(D48),D48,"")</f>
        <v/>
      </c>
    </row>
    <row r="55" spans="1:4">
      <c r="A55" s="1038"/>
      <c r="B55" s="473" t="s">
        <v>79</v>
      </c>
      <c r="C55" s="44"/>
      <c r="D55" s="78">
        <f>'C5. Capital Instruments'!I141</f>
        <v>0</v>
      </c>
    </row>
    <row r="56" spans="1:4" hidden="1">
      <c r="A56" s="1043"/>
      <c r="B56" s="473" t="s">
        <v>80</v>
      </c>
      <c r="C56" s="44"/>
      <c r="D56" s="78" t="str">
        <f>'C6. CI for Gradual Phaseout'!F10</f>
        <v/>
      </c>
    </row>
    <row r="57" spans="1:4" ht="25.5">
      <c r="A57" s="1038"/>
      <c r="B57" s="473" t="s">
        <v>81</v>
      </c>
      <c r="C57" s="44"/>
      <c r="D57" s="66"/>
    </row>
    <row r="58" spans="1:4" ht="27" customHeight="1">
      <c r="A58" s="1040"/>
      <c r="B58" s="473" t="s">
        <v>82</v>
      </c>
      <c r="C58" s="57"/>
      <c r="D58" s="78" t="str">
        <f>'C4. Minority Interest &amp; CI'!C35</f>
        <v/>
      </c>
    </row>
    <row r="59" spans="1:4">
      <c r="A59" s="1040"/>
      <c r="B59" s="473" t="s">
        <v>83</v>
      </c>
      <c r="C59" s="79"/>
      <c r="D59" s="58" t="str">
        <f>IF(AND(ISNUMBER(C60),ISNUMBER(C61)),SUM(C60:C61),"")</f>
        <v/>
      </c>
    </row>
    <row r="60" spans="1:4">
      <c r="A60" s="1716"/>
      <c r="B60" s="474" t="s">
        <v>84</v>
      </c>
      <c r="C60" s="46"/>
      <c r="D60" s="51"/>
    </row>
    <row r="61" spans="1:4">
      <c r="A61" s="1717"/>
      <c r="B61" s="474" t="s">
        <v>85</v>
      </c>
      <c r="C61" s="46"/>
      <c r="D61" s="80"/>
    </row>
    <row r="62" spans="1:4" ht="15" thickBot="1">
      <c r="A62" s="1044"/>
      <c r="B62" s="475" t="s">
        <v>86</v>
      </c>
      <c r="C62" s="81"/>
      <c r="D62" s="82" t="str">
        <f>IF(ISNUMBER('[1]C.3i(RegAdj)'!D125), IF(SUM(D55:D59)&gt;-('[1]C.3i(RegAdj)'!D125),'[1]C.3i(RegAdj)'!D125,-SUM(D55:D59)),"")</f>
        <v/>
      </c>
    </row>
    <row r="63" spans="1:4" ht="15" thickBot="1">
      <c r="A63" s="1045"/>
      <c r="B63" s="495" t="s">
        <v>87</v>
      </c>
      <c r="C63" s="496"/>
      <c r="D63" s="70" t="str">
        <f>IF(AND(ISNUMBER(D59),ISNUMBER(D62)), SUM(D55:D62), "")</f>
        <v/>
      </c>
    </row>
    <row r="64" spans="1:4" ht="15" thickBot="1">
      <c r="A64" s="1045"/>
      <c r="B64" s="495" t="s">
        <v>33</v>
      </c>
      <c r="C64" s="496"/>
      <c r="D64" s="71" t="str">
        <f>IF(AND(ISNUMBER(D54), ISNUMBER(D59),ISNUMBER(D62)), SUM(D54:D62), "")</f>
        <v/>
      </c>
    </row>
    <row r="65" spans="1:4">
      <c r="A65" s="1046"/>
      <c r="B65" s="84"/>
      <c r="C65" s="83"/>
      <c r="D65" s="83"/>
    </row>
    <row r="67" spans="1:4" s="140" customFormat="1" ht="15.75">
      <c r="D67" s="852" t="s">
        <v>245</v>
      </c>
    </row>
    <row r="68" spans="1:4" s="140" customFormat="1"/>
    <row r="69" spans="1:4" s="140" customFormat="1"/>
    <row r="70" spans="1:4" s="140" customFormat="1"/>
    <row r="71" spans="1:4" s="140" customFormat="1"/>
    <row r="72" spans="1:4" s="140" customFormat="1"/>
    <row r="73" spans="1:4" s="140" customFormat="1"/>
    <row r="74" spans="1:4" s="140" customFormat="1"/>
    <row r="75" spans="1:4" s="140" customFormat="1"/>
    <row r="76" spans="1:4" s="140" customFormat="1"/>
    <row r="77" spans="1:4" s="140" customFormat="1"/>
    <row r="78" spans="1:4" s="140" customFormat="1"/>
    <row r="79" spans="1:4" s="140" customFormat="1"/>
    <row r="80" spans="1:4" s="140" customFormat="1"/>
    <row r="81" s="140" customFormat="1"/>
    <row r="82" s="140" customFormat="1"/>
    <row r="83" s="140" customFormat="1"/>
    <row r="84" s="140" customFormat="1"/>
    <row r="85" s="140" customFormat="1"/>
    <row r="86" s="140" customFormat="1"/>
    <row r="87" s="140" customFormat="1"/>
    <row r="88" s="140" customFormat="1"/>
    <row r="89" s="140" customFormat="1"/>
    <row r="90" s="140" customFormat="1"/>
    <row r="91" s="140" customFormat="1"/>
    <row r="92" s="140" customFormat="1"/>
    <row r="93" s="140" customFormat="1"/>
    <row r="94" s="140" customFormat="1"/>
    <row r="95" s="140" customFormat="1"/>
    <row r="96" s="140" customFormat="1"/>
    <row r="97" s="140" customFormat="1"/>
    <row r="98" s="140" customFormat="1"/>
    <row r="99" s="140" customFormat="1"/>
    <row r="100" s="140" customFormat="1"/>
    <row r="101" s="140" customFormat="1"/>
    <row r="102" s="140" customFormat="1"/>
    <row r="103" s="140" customFormat="1"/>
    <row r="104" s="140" customFormat="1"/>
    <row r="105" s="140" customFormat="1"/>
    <row r="106" s="140" customFormat="1"/>
    <row r="107" s="140" customFormat="1"/>
    <row r="108" s="140" customFormat="1"/>
    <row r="109" s="140" customFormat="1"/>
    <row r="110" s="140" customFormat="1"/>
    <row r="111" s="140" customFormat="1"/>
    <row r="112" s="140" customFormat="1"/>
    <row r="113" s="140" customFormat="1"/>
    <row r="114" s="140" customFormat="1"/>
    <row r="115" s="140" customFormat="1"/>
    <row r="116" s="140" customFormat="1"/>
    <row r="117" s="140" customFormat="1"/>
    <row r="118" s="140" customFormat="1"/>
    <row r="119" s="140" customFormat="1"/>
    <row r="120" s="140" customFormat="1"/>
    <row r="121" s="140" customFormat="1"/>
    <row r="122" s="140" customFormat="1"/>
    <row r="123" s="140" customFormat="1"/>
    <row r="124" s="140" customFormat="1"/>
    <row r="125" s="140" customFormat="1"/>
    <row r="126" s="140" customFormat="1"/>
    <row r="127" s="140" customFormat="1"/>
    <row r="128" s="140" customFormat="1"/>
    <row r="129" s="140" customFormat="1"/>
    <row r="130" s="140" customFormat="1"/>
    <row r="131" s="140" customFormat="1"/>
    <row r="132" s="140" customFormat="1"/>
    <row r="133" s="140" customFormat="1"/>
    <row r="134" s="140" customFormat="1"/>
    <row r="135" s="140" customFormat="1"/>
    <row r="136" s="140" customFormat="1"/>
    <row r="137" s="140" customFormat="1"/>
    <row r="138" s="140" customFormat="1"/>
    <row r="139" s="140" customFormat="1"/>
    <row r="140" s="140" customFormat="1"/>
    <row r="141" s="140" customFormat="1"/>
    <row r="142" s="140" customFormat="1"/>
    <row r="143" s="140" customFormat="1"/>
    <row r="144" s="140" customFormat="1"/>
    <row r="145" s="140" customFormat="1"/>
    <row r="146" s="140" customFormat="1"/>
    <row r="147" s="140" customFormat="1"/>
    <row r="148" s="140" customFormat="1"/>
    <row r="149" s="140" customFormat="1"/>
    <row r="150" s="140" customFormat="1"/>
    <row r="151" s="140" customFormat="1"/>
    <row r="152" s="140" customFormat="1"/>
    <row r="153" s="140" customFormat="1"/>
    <row r="154" s="140" customFormat="1"/>
    <row r="155" s="140" customFormat="1"/>
    <row r="156" s="140" customFormat="1"/>
    <row r="157" s="140" customFormat="1"/>
    <row r="158" s="140" customFormat="1"/>
    <row r="159" s="140" customFormat="1"/>
    <row r="160" s="140" customFormat="1"/>
    <row r="161" s="140" customFormat="1"/>
    <row r="162" s="140" customFormat="1"/>
    <row r="163" s="140" customFormat="1"/>
    <row r="164" s="140" customFormat="1"/>
    <row r="165" s="140" customFormat="1"/>
    <row r="166" s="140" customFormat="1"/>
    <row r="167" s="140" customFormat="1"/>
    <row r="168" s="140" customFormat="1"/>
    <row r="169" s="140" customFormat="1"/>
    <row r="170" s="140" customFormat="1"/>
    <row r="171" s="140" customFormat="1"/>
    <row r="172" s="140" customFormat="1"/>
    <row r="173" s="140" customFormat="1"/>
    <row r="174" s="140" customFormat="1"/>
    <row r="175" s="140" customFormat="1"/>
    <row r="176" s="140" customFormat="1"/>
    <row r="177" s="140" customFormat="1"/>
    <row r="178" s="140" customFormat="1"/>
    <row r="179" s="140" customFormat="1"/>
    <row r="180" s="140" customFormat="1"/>
    <row r="181" s="140" customFormat="1"/>
    <row r="182" s="140" customFormat="1"/>
    <row r="183" s="140" customFormat="1"/>
    <row r="184" s="140" customFormat="1"/>
    <row r="185" s="140" customFormat="1"/>
    <row r="186" s="140" customFormat="1"/>
    <row r="187" s="140" customFormat="1"/>
    <row r="188" s="140" customFormat="1"/>
    <row r="189" s="140" customFormat="1"/>
    <row r="190" s="140" customFormat="1"/>
    <row r="191" s="140" customFormat="1"/>
    <row r="192" s="140" customFormat="1"/>
    <row r="193" s="140" customFormat="1"/>
    <row r="194" s="140" customFormat="1"/>
    <row r="195" s="140" customFormat="1"/>
    <row r="196" s="140" customFormat="1"/>
    <row r="197" s="140" customFormat="1"/>
    <row r="198" s="140" customFormat="1"/>
    <row r="199" s="140" customFormat="1"/>
    <row r="200" s="140" customFormat="1"/>
    <row r="201" s="140" customFormat="1"/>
    <row r="202" s="140" customFormat="1"/>
    <row r="203" s="140" customFormat="1"/>
    <row r="204" s="140" customFormat="1"/>
    <row r="205" s="140" customFormat="1"/>
    <row r="206" s="140" customFormat="1"/>
    <row r="207" s="140" customFormat="1"/>
    <row r="208" s="140" customFormat="1"/>
    <row r="209" s="140" customFormat="1"/>
    <row r="210" s="140" customFormat="1"/>
    <row r="211" s="140" customFormat="1"/>
    <row r="212" s="140" customFormat="1"/>
    <row r="213" s="140" customFormat="1"/>
    <row r="214" s="140" customFormat="1"/>
    <row r="215" s="140" customFormat="1"/>
    <row r="216" s="140" customFormat="1"/>
    <row r="217" s="140" customFormat="1"/>
    <row r="218" s="140" customFormat="1"/>
    <row r="219" s="140" customFormat="1"/>
    <row r="220" s="140" customFormat="1"/>
    <row r="221" s="140" customFormat="1"/>
    <row r="222" s="140" customFormat="1"/>
    <row r="223" s="140" customFormat="1"/>
    <row r="224" s="140" customFormat="1"/>
    <row r="225" s="140" customFormat="1"/>
    <row r="226" s="140" customFormat="1"/>
    <row r="227" s="140" customFormat="1"/>
    <row r="228" s="140" customFormat="1"/>
    <row r="229" s="140" customFormat="1"/>
    <row r="230" s="140" customFormat="1"/>
    <row r="231" s="140" customFormat="1"/>
    <row r="232" s="140" customFormat="1"/>
    <row r="233" s="140" customFormat="1"/>
    <row r="234" s="140" customFormat="1"/>
    <row r="235" s="140" customFormat="1"/>
    <row r="236" s="140" customFormat="1"/>
    <row r="237" s="140" customFormat="1"/>
    <row r="238" s="140" customFormat="1"/>
    <row r="239" s="140" customFormat="1"/>
    <row r="240" s="140" customFormat="1"/>
    <row r="241" s="140" customFormat="1"/>
    <row r="242" s="140" customFormat="1"/>
    <row r="243" s="140" customFormat="1"/>
    <row r="244" s="140" customFormat="1"/>
    <row r="245" s="140" customFormat="1"/>
    <row r="246" s="140" customFormat="1"/>
    <row r="247" s="140" customFormat="1"/>
    <row r="248" s="140" customFormat="1"/>
    <row r="249" s="140" customFormat="1"/>
    <row r="250" s="140" customFormat="1"/>
    <row r="251" s="140" customFormat="1"/>
    <row r="252" s="140" customFormat="1"/>
    <row r="253" s="140" customFormat="1"/>
    <row r="254" s="140" customFormat="1"/>
    <row r="255" s="140" customFormat="1"/>
    <row r="256" s="140" customFormat="1"/>
    <row r="257" s="140" customFormat="1"/>
    <row r="258" s="140" customFormat="1"/>
    <row r="259" s="140" customFormat="1"/>
    <row r="260" s="140" customFormat="1"/>
    <row r="261" s="140" customFormat="1"/>
    <row r="262" s="140" customFormat="1"/>
    <row r="263" s="140" customFormat="1"/>
    <row r="264" s="140" customFormat="1"/>
    <row r="265" s="140" customFormat="1"/>
    <row r="266" s="140" customFormat="1"/>
    <row r="267" s="140" customFormat="1"/>
    <row r="268" s="140" customFormat="1"/>
    <row r="269" s="140" customFormat="1"/>
    <row r="270" s="140" customFormat="1"/>
    <row r="271" s="140" customFormat="1"/>
    <row r="272" s="140" customFormat="1"/>
    <row r="273" s="140" customFormat="1"/>
    <row r="274" s="140" customFormat="1"/>
    <row r="275" s="140" customFormat="1"/>
    <row r="276" s="140" customFormat="1"/>
    <row r="277" s="140" customFormat="1"/>
    <row r="278" s="140" customFormat="1"/>
    <row r="279" s="140" customFormat="1"/>
    <row r="280" s="140" customFormat="1"/>
    <row r="281" s="140" customFormat="1"/>
    <row r="282" s="140" customFormat="1"/>
    <row r="283" s="140" customFormat="1"/>
    <row r="284" s="140" customFormat="1"/>
    <row r="285" s="140" customFormat="1"/>
    <row r="286" s="140" customFormat="1"/>
    <row r="287" s="140" customFormat="1"/>
    <row r="288" s="140" customFormat="1"/>
    <row r="289" s="140" customFormat="1"/>
    <row r="290" s="140" customFormat="1"/>
    <row r="291" s="140" customFormat="1"/>
    <row r="292" s="140" customFormat="1"/>
    <row r="293" s="140" customFormat="1"/>
    <row r="294" s="140" customFormat="1"/>
    <row r="295" s="140" customFormat="1"/>
    <row r="296" s="140" customFormat="1"/>
    <row r="297" s="140" customFormat="1"/>
    <row r="298" s="140" customFormat="1"/>
    <row r="299" s="140" customFormat="1"/>
    <row r="300" s="140" customFormat="1"/>
    <row r="301" s="140" customFormat="1"/>
    <row r="302" s="140" customFormat="1"/>
    <row r="303" s="140" customFormat="1"/>
    <row r="304" s="140" customFormat="1"/>
    <row r="305" s="140" customFormat="1"/>
    <row r="306" s="140" customFormat="1"/>
    <row r="307" s="140" customFormat="1"/>
    <row r="308" s="140" customFormat="1"/>
    <row r="309" s="140" customFormat="1"/>
    <row r="310" s="140" customFormat="1"/>
    <row r="311" s="140" customFormat="1"/>
    <row r="312" s="140" customFormat="1"/>
    <row r="313" s="140" customFormat="1"/>
    <row r="314" s="140" customFormat="1"/>
    <row r="315" s="140" customFormat="1"/>
    <row r="316" s="140" customFormat="1"/>
    <row r="317" s="140" customFormat="1"/>
    <row r="318" s="140" customFormat="1"/>
    <row r="319" s="140" customFormat="1"/>
    <row r="320" s="140" customFormat="1"/>
    <row r="321" s="140" customFormat="1"/>
    <row r="322" s="140" customFormat="1"/>
    <row r="323" s="140" customFormat="1"/>
    <row r="324" s="140" customFormat="1"/>
    <row r="325" s="140" customFormat="1"/>
    <row r="326" s="140" customFormat="1"/>
    <row r="327" s="140" customFormat="1"/>
    <row r="328" s="140" customFormat="1"/>
    <row r="329" s="140" customFormat="1"/>
    <row r="330" s="140" customFormat="1"/>
    <row r="331" s="140" customFormat="1"/>
    <row r="332" s="140" customFormat="1"/>
    <row r="333" s="140" customFormat="1"/>
    <row r="334" s="140" customFormat="1"/>
    <row r="335" s="140" customFormat="1"/>
    <row r="336" s="140" customFormat="1"/>
    <row r="337" s="140" customFormat="1"/>
    <row r="338" s="140" customFormat="1"/>
    <row r="339" s="140" customFormat="1"/>
    <row r="340" s="140" customFormat="1"/>
    <row r="341" s="140" customFormat="1"/>
    <row r="342" s="140" customFormat="1"/>
    <row r="343" s="140" customFormat="1"/>
    <row r="344" s="140" customFormat="1"/>
    <row r="345" s="140" customFormat="1"/>
    <row r="346" s="140" customFormat="1"/>
    <row r="347" s="140" customFormat="1"/>
    <row r="348" s="140" customFormat="1"/>
    <row r="349" s="140" customFormat="1"/>
    <row r="350" s="140" customFormat="1"/>
    <row r="351" s="140" customFormat="1"/>
    <row r="352" s="140" customFormat="1"/>
    <row r="353" s="140" customFormat="1"/>
    <row r="354" s="140" customFormat="1"/>
    <row r="355" s="140" customFormat="1"/>
    <row r="356" s="140" customFormat="1"/>
    <row r="357" s="140" customFormat="1"/>
    <row r="358" s="140" customFormat="1"/>
    <row r="359" s="140" customFormat="1"/>
    <row r="360" s="140" customFormat="1"/>
    <row r="361" s="140" customFormat="1"/>
    <row r="362" s="140" customFormat="1"/>
    <row r="363" s="140" customFormat="1"/>
    <row r="364" s="140" customFormat="1"/>
    <row r="365" s="140" customFormat="1"/>
    <row r="366" s="140" customFormat="1"/>
    <row r="367" s="140" customFormat="1"/>
    <row r="368" s="140" customFormat="1"/>
    <row r="369" s="140" customFormat="1"/>
    <row r="370" s="140" customFormat="1"/>
    <row r="371" s="140" customFormat="1"/>
    <row r="372" s="140" customFormat="1"/>
    <row r="373" s="140" customFormat="1"/>
    <row r="374" s="140" customFormat="1"/>
    <row r="375" s="140" customFormat="1"/>
    <row r="376" s="140" customFormat="1"/>
    <row r="377" s="140" customFormat="1"/>
    <row r="378" s="140" customFormat="1"/>
    <row r="379" s="140" customFormat="1"/>
    <row r="380" s="140" customFormat="1"/>
    <row r="381" s="140" customFormat="1"/>
    <row r="382" s="140" customFormat="1"/>
    <row r="383" s="140" customFormat="1"/>
    <row r="384" s="140" customFormat="1"/>
    <row r="385" s="140" customFormat="1"/>
    <row r="386" s="140" customFormat="1"/>
    <row r="387" s="140" customFormat="1"/>
    <row r="388" s="140" customFormat="1"/>
    <row r="389" s="140" customFormat="1"/>
    <row r="390" s="140" customFormat="1"/>
    <row r="391" s="140" customFormat="1"/>
    <row r="392" s="140" customFormat="1"/>
    <row r="393" s="140" customFormat="1"/>
    <row r="394" s="140" customFormat="1"/>
    <row r="395" s="140" customFormat="1"/>
    <row r="396" s="140" customFormat="1"/>
    <row r="397" s="140" customFormat="1"/>
    <row r="398" s="140" customFormat="1"/>
    <row r="399" s="140" customFormat="1"/>
    <row r="400" s="140" customFormat="1"/>
    <row r="401" s="140" customFormat="1"/>
    <row r="402" s="140" customFormat="1"/>
    <row r="403" s="140" customFormat="1"/>
    <row r="404" s="140" customFormat="1"/>
    <row r="405" s="140" customFormat="1"/>
    <row r="406" s="140" customFormat="1"/>
    <row r="407" s="140" customFormat="1"/>
    <row r="408" s="140" customFormat="1"/>
    <row r="409" s="140" customFormat="1"/>
    <row r="410" s="140" customFormat="1"/>
    <row r="411" s="140" customFormat="1"/>
    <row r="412" s="140" customFormat="1"/>
    <row r="413" s="140" customFormat="1"/>
    <row r="414" s="140" customFormat="1"/>
    <row r="415" s="140" customFormat="1"/>
    <row r="416" s="140" customFormat="1"/>
    <row r="417" s="140" customFormat="1"/>
    <row r="418" s="140" customFormat="1"/>
    <row r="419" s="140" customFormat="1"/>
    <row r="420" s="140" customFormat="1"/>
    <row r="421" s="140" customFormat="1"/>
    <row r="422" s="140" customFormat="1"/>
    <row r="423" s="140" customFormat="1"/>
    <row r="424" s="140" customFormat="1"/>
    <row r="425" s="140" customFormat="1"/>
    <row r="426" s="140" customFormat="1"/>
    <row r="427" s="140" customFormat="1"/>
    <row r="428" s="140" customFormat="1"/>
    <row r="429" s="140" customFormat="1"/>
    <row r="430" s="140" customFormat="1"/>
    <row r="431" s="140" customFormat="1"/>
    <row r="432" s="140" customFormat="1"/>
    <row r="433" s="140" customFormat="1"/>
    <row r="434" s="140" customFormat="1"/>
    <row r="435" s="140" customFormat="1"/>
    <row r="436" s="140" customFormat="1"/>
    <row r="437" s="140" customFormat="1"/>
    <row r="438" s="140" customFormat="1"/>
    <row r="439" s="140" customFormat="1"/>
    <row r="440" s="140" customFormat="1"/>
    <row r="441" s="140" customFormat="1"/>
    <row r="442" s="140" customFormat="1"/>
    <row r="443" s="140" customFormat="1"/>
    <row r="444" s="140" customFormat="1"/>
    <row r="445" s="140" customFormat="1"/>
    <row r="446" s="140" customFormat="1"/>
    <row r="447" s="140" customFormat="1"/>
    <row r="448" s="140" customFormat="1"/>
    <row r="449" s="140" customFormat="1"/>
    <row r="450" s="140" customFormat="1"/>
    <row r="451" s="140" customFormat="1"/>
    <row r="452" s="140" customFormat="1"/>
    <row r="453" s="140" customFormat="1"/>
    <row r="454" s="140" customFormat="1"/>
    <row r="455" s="140" customFormat="1"/>
    <row r="456" s="140" customFormat="1"/>
    <row r="457" s="140" customFormat="1"/>
    <row r="458" s="140" customFormat="1"/>
    <row r="459" s="140" customFormat="1"/>
    <row r="460" s="140" customFormat="1"/>
    <row r="461" s="140" customFormat="1"/>
    <row r="462" s="140" customFormat="1"/>
    <row r="463" s="140" customFormat="1"/>
    <row r="464" s="140" customFormat="1"/>
    <row r="465" s="140" customFormat="1"/>
    <row r="466" s="140" customFormat="1"/>
    <row r="467" s="140" customFormat="1"/>
    <row r="468" s="140" customFormat="1"/>
    <row r="469" s="140" customFormat="1"/>
    <row r="470" s="140" customFormat="1"/>
    <row r="471" s="140" customFormat="1"/>
    <row r="472" s="140" customFormat="1"/>
    <row r="473" s="140" customFormat="1"/>
    <row r="474" s="140" customFormat="1"/>
    <row r="475" s="140" customFormat="1"/>
    <row r="476" s="140" customFormat="1"/>
    <row r="477" s="140" customFormat="1"/>
    <row r="478" s="140" customFormat="1"/>
    <row r="479" s="140" customFormat="1"/>
    <row r="480" s="140" customFormat="1"/>
    <row r="481" s="140" customFormat="1"/>
    <row r="482" s="140" customFormat="1"/>
    <row r="483" s="140" customFormat="1"/>
    <row r="484" s="140" customFormat="1"/>
    <row r="485" s="140" customFormat="1"/>
    <row r="486" s="140" customFormat="1"/>
    <row r="487" s="140" customFormat="1"/>
    <row r="488" s="140" customFormat="1"/>
    <row r="489" s="140" customFormat="1"/>
    <row r="490" s="140" customFormat="1"/>
    <row r="491" s="140" customFormat="1"/>
    <row r="492" s="140" customFormat="1"/>
    <row r="493" s="140" customFormat="1"/>
    <row r="494" s="140" customFormat="1"/>
    <row r="495" s="140" customFormat="1"/>
    <row r="496" s="140" customFormat="1"/>
    <row r="497" s="140" customFormat="1"/>
    <row r="498" s="140" customFormat="1"/>
    <row r="499" s="140" customFormat="1"/>
    <row r="500" s="140" customFormat="1"/>
    <row r="501" s="140" customFormat="1"/>
    <row r="502" s="140" customFormat="1"/>
    <row r="503" s="140" customFormat="1"/>
    <row r="504" s="140" customFormat="1"/>
    <row r="505" s="140" customFormat="1"/>
    <row r="506" s="140" customFormat="1"/>
    <row r="507" s="140" customFormat="1"/>
    <row r="508" s="140" customFormat="1"/>
    <row r="509" s="140" customFormat="1"/>
    <row r="510" s="140" customFormat="1"/>
    <row r="511" s="140" customFormat="1"/>
    <row r="512" s="140" customFormat="1"/>
    <row r="513" s="140" customFormat="1"/>
    <row r="514" s="140" customFormat="1"/>
    <row r="515" s="140" customFormat="1"/>
    <row r="516" s="140" customFormat="1"/>
    <row r="517" s="140" customFormat="1"/>
    <row r="518" s="140" customFormat="1"/>
    <row r="519" s="140" customFormat="1"/>
    <row r="520" s="140" customFormat="1"/>
    <row r="521" s="140" customFormat="1"/>
    <row r="522" s="140" customFormat="1"/>
    <row r="523" s="140" customFormat="1"/>
    <row r="524" s="140" customFormat="1"/>
    <row r="525" s="140" customFormat="1"/>
    <row r="526" s="140" customFormat="1"/>
    <row r="527" s="140" customFormat="1"/>
    <row r="528" s="140" customFormat="1"/>
    <row r="529" s="140" customFormat="1"/>
    <row r="530" s="140" customFormat="1"/>
    <row r="531" s="140" customFormat="1"/>
    <row r="532" s="140" customFormat="1"/>
    <row r="533" s="140" customFormat="1"/>
    <row r="534" s="140" customFormat="1"/>
    <row r="535" s="140" customFormat="1"/>
    <row r="536" s="140" customFormat="1"/>
    <row r="537" s="140" customFormat="1"/>
    <row r="538" s="140" customFormat="1"/>
    <row r="539" s="140" customFormat="1"/>
    <row r="540" s="140" customFormat="1"/>
    <row r="541" s="140" customFormat="1"/>
    <row r="542" s="140" customFormat="1"/>
    <row r="543" s="140" customFormat="1"/>
    <row r="544" s="140" customFormat="1"/>
    <row r="545" s="140" customFormat="1"/>
    <row r="546" s="140" customFormat="1"/>
    <row r="547" s="140" customFormat="1"/>
    <row r="548" s="140" customFormat="1"/>
    <row r="549" s="140" customFormat="1"/>
    <row r="550" s="140" customFormat="1"/>
    <row r="551" s="140" customFormat="1"/>
    <row r="552" s="140" customFormat="1"/>
    <row r="553" s="140" customFormat="1"/>
    <row r="554" s="140" customFormat="1"/>
    <row r="555" s="140" customFormat="1"/>
    <row r="556" s="140" customFormat="1"/>
    <row r="557" s="140" customFormat="1"/>
    <row r="558" s="140" customFormat="1"/>
    <row r="559" s="140" customFormat="1"/>
    <row r="560" s="140" customFormat="1"/>
    <row r="561" s="140" customFormat="1"/>
    <row r="562" s="140" customFormat="1"/>
    <row r="563" s="140" customFormat="1"/>
    <row r="564" s="140" customFormat="1"/>
    <row r="565" s="140" customFormat="1"/>
    <row r="566" s="140" customFormat="1"/>
    <row r="567" s="140" customFormat="1"/>
    <row r="568" s="140" customFormat="1"/>
    <row r="569" s="140" customFormat="1"/>
    <row r="570" s="140" customFormat="1"/>
    <row r="571" s="140" customFormat="1"/>
    <row r="572" s="140" customFormat="1"/>
    <row r="573" s="140" customFormat="1"/>
    <row r="574" s="140" customFormat="1"/>
    <row r="575" s="140" customFormat="1"/>
    <row r="576" s="140" customFormat="1"/>
    <row r="577" s="140" customFormat="1"/>
    <row r="578" s="140" customFormat="1"/>
    <row r="579" s="140" customFormat="1"/>
    <row r="580" s="140" customFormat="1"/>
    <row r="581" s="140" customFormat="1"/>
    <row r="582" s="140" customFormat="1"/>
    <row r="583" s="140" customFormat="1"/>
    <row r="584" s="140" customFormat="1"/>
    <row r="585" s="140" customFormat="1"/>
    <row r="586" s="140" customFormat="1"/>
    <row r="587" s="140" customFormat="1"/>
    <row r="588" s="140" customFormat="1"/>
    <row r="589" s="140" customFormat="1"/>
    <row r="590" s="140" customFormat="1"/>
    <row r="591" s="140" customFormat="1"/>
    <row r="592" s="140" customFormat="1"/>
    <row r="593" s="140" customFormat="1"/>
    <row r="594" s="140" customFormat="1"/>
    <row r="595" s="140" customFormat="1"/>
    <row r="596" s="140" customFormat="1"/>
    <row r="597" s="140" customFormat="1"/>
    <row r="598" s="140" customFormat="1"/>
    <row r="599" s="140" customFormat="1"/>
    <row r="600" s="140" customFormat="1"/>
    <row r="601" s="140" customFormat="1"/>
    <row r="602" s="140" customFormat="1"/>
    <row r="603" s="140" customFormat="1"/>
    <row r="604" s="140" customFormat="1"/>
    <row r="605" s="140" customFormat="1"/>
    <row r="606" s="140" customFormat="1"/>
    <row r="607" s="140" customFormat="1"/>
    <row r="608" s="140" customFormat="1"/>
    <row r="609" s="140" customFormat="1"/>
    <row r="610" s="140" customFormat="1"/>
    <row r="611" s="140" customFormat="1"/>
    <row r="612" s="140" customFormat="1"/>
    <row r="613" s="140" customFormat="1"/>
    <row r="614" s="140" customFormat="1"/>
    <row r="615" s="140" customFormat="1"/>
    <row r="616" s="140" customFormat="1"/>
    <row r="617" s="140" customFormat="1"/>
    <row r="618" s="140" customFormat="1"/>
    <row r="619" s="140" customFormat="1"/>
    <row r="620" s="140" customFormat="1"/>
    <row r="621" s="140" customFormat="1"/>
    <row r="622" s="140" customFormat="1"/>
    <row r="623" s="140" customFormat="1"/>
    <row r="624" s="140" customFormat="1"/>
    <row r="625" s="140" customFormat="1"/>
    <row r="626" s="140" customFormat="1"/>
    <row r="627" s="140" customFormat="1"/>
    <row r="628" s="140" customFormat="1"/>
    <row r="629" s="140" customFormat="1"/>
    <row r="630" s="140" customFormat="1"/>
    <row r="631" s="140" customFormat="1"/>
    <row r="632" s="140" customFormat="1"/>
    <row r="633" s="140" customFormat="1"/>
    <row r="634" s="140" customFormat="1"/>
    <row r="635" s="140" customFormat="1"/>
    <row r="636" s="140" customFormat="1"/>
    <row r="637" s="140" customFormat="1"/>
    <row r="638" s="140" customFormat="1"/>
    <row r="639" s="140" customFormat="1"/>
    <row r="640" s="140" customFormat="1"/>
    <row r="641" s="140" customFormat="1"/>
    <row r="642" s="140" customFormat="1"/>
    <row r="643" s="140" customFormat="1"/>
    <row r="644" s="140" customFormat="1"/>
    <row r="645" s="140" customFormat="1"/>
    <row r="646" s="140" customFormat="1"/>
    <row r="647" s="140" customFormat="1"/>
    <row r="648" s="140" customFormat="1"/>
    <row r="649" s="140" customFormat="1"/>
    <row r="650" s="140" customFormat="1"/>
    <row r="651" s="140" customFormat="1"/>
    <row r="652" s="140" customFormat="1"/>
    <row r="653" s="140" customFormat="1"/>
    <row r="654" s="140" customFormat="1"/>
    <row r="655" s="140" customFormat="1"/>
    <row r="656" s="140" customFormat="1"/>
    <row r="657" s="140" customFormat="1"/>
    <row r="658" s="140" customFormat="1"/>
    <row r="659" s="140" customFormat="1"/>
    <row r="660" s="140" customFormat="1"/>
    <row r="661" s="140" customFormat="1"/>
    <row r="662" s="140" customFormat="1"/>
    <row r="663" s="140" customFormat="1"/>
    <row r="664" s="140" customFormat="1"/>
    <row r="665" s="140" customFormat="1"/>
    <row r="666" s="140" customFormat="1"/>
    <row r="667" s="140" customFormat="1"/>
    <row r="668" s="140" customFormat="1"/>
    <row r="669" s="140" customFormat="1"/>
    <row r="670" s="140" customFormat="1"/>
    <row r="671" s="140" customFormat="1"/>
    <row r="672" s="140" customFormat="1"/>
    <row r="673" s="140" customFormat="1"/>
    <row r="674" s="140" customFormat="1"/>
    <row r="675" s="140" customFormat="1"/>
    <row r="676" s="140" customFormat="1"/>
    <row r="677" s="140" customFormat="1"/>
    <row r="678" s="140" customFormat="1"/>
    <row r="679" s="140" customFormat="1"/>
    <row r="680" s="140" customFormat="1"/>
    <row r="681" s="140" customFormat="1"/>
    <row r="682" s="140" customFormat="1"/>
    <row r="683" s="140" customFormat="1"/>
    <row r="684" s="140" customFormat="1"/>
    <row r="685" s="140" customFormat="1"/>
    <row r="686" s="140" customFormat="1"/>
    <row r="687" s="140" customFormat="1"/>
    <row r="688" s="140" customFormat="1"/>
    <row r="689" s="140" customFormat="1"/>
    <row r="690" s="140" customFormat="1"/>
    <row r="691" s="140" customFormat="1"/>
    <row r="692" s="140" customFormat="1"/>
    <row r="693" s="140" customFormat="1"/>
    <row r="694" s="140" customFormat="1"/>
    <row r="695" s="140" customFormat="1"/>
    <row r="696" s="140" customFormat="1"/>
    <row r="697" s="140" customFormat="1"/>
    <row r="698" s="140" customFormat="1"/>
    <row r="699" s="140" customFormat="1"/>
    <row r="700" s="140" customFormat="1"/>
    <row r="701" s="140" customFormat="1"/>
    <row r="702" s="140" customFormat="1"/>
    <row r="703" s="140" customFormat="1"/>
    <row r="704" s="140" customFormat="1"/>
    <row r="705" s="140" customFormat="1"/>
    <row r="706" s="140" customFormat="1"/>
    <row r="707" s="140" customFormat="1"/>
    <row r="708" s="140" customFormat="1"/>
    <row r="709" s="140" customFormat="1"/>
    <row r="710" s="140" customFormat="1"/>
    <row r="711" s="140" customFormat="1"/>
    <row r="712" s="140" customFormat="1"/>
    <row r="713" s="140" customFormat="1"/>
    <row r="714" s="140" customFormat="1"/>
    <row r="715" s="140" customFormat="1"/>
    <row r="716" s="140" customFormat="1"/>
    <row r="717" s="140" customFormat="1"/>
    <row r="718" s="140" customFormat="1"/>
    <row r="719" s="140" customFormat="1"/>
    <row r="720" s="140" customFormat="1"/>
    <row r="721" s="140" customFormat="1"/>
    <row r="722" s="140" customFormat="1"/>
    <row r="723" s="140" customFormat="1"/>
    <row r="724" s="140" customFormat="1"/>
    <row r="725" s="140" customFormat="1"/>
    <row r="726" s="140" customFormat="1"/>
    <row r="727" s="140" customFormat="1"/>
    <row r="728" s="140" customFormat="1"/>
    <row r="729" s="140" customFormat="1"/>
    <row r="730" s="140" customFormat="1"/>
    <row r="731" s="140" customFormat="1"/>
    <row r="732" s="140" customFormat="1"/>
    <row r="733" s="140" customFormat="1"/>
    <row r="734" s="140" customFormat="1"/>
    <row r="735" s="140" customFormat="1"/>
    <row r="736" s="140" customFormat="1"/>
    <row r="737" s="140" customFormat="1"/>
    <row r="738" s="140" customFormat="1"/>
    <row r="739" s="140" customFormat="1"/>
    <row r="740" s="140" customFormat="1"/>
    <row r="741" s="140" customFormat="1"/>
    <row r="742" s="140" customFormat="1"/>
    <row r="743" s="140" customFormat="1"/>
    <row r="744" s="140" customFormat="1"/>
    <row r="745" s="140" customFormat="1"/>
    <row r="746" s="140" customFormat="1"/>
    <row r="747" s="140" customFormat="1"/>
    <row r="748" s="140" customFormat="1"/>
    <row r="749" s="140" customFormat="1"/>
    <row r="750" s="140" customFormat="1"/>
    <row r="751" s="140" customFormat="1"/>
    <row r="752" s="140" customFormat="1"/>
    <row r="753" s="140" customFormat="1"/>
    <row r="754" s="140" customFormat="1"/>
    <row r="755" s="140" customFormat="1"/>
    <row r="756" s="140" customFormat="1"/>
    <row r="757" s="140" customFormat="1"/>
    <row r="758" s="140" customFormat="1"/>
    <row r="759" s="140" customFormat="1"/>
    <row r="760" s="140" customFormat="1"/>
    <row r="761" s="140" customFormat="1"/>
    <row r="762" s="140" customFormat="1"/>
    <row r="763" s="140" customFormat="1"/>
    <row r="764" s="140" customFormat="1"/>
    <row r="765" s="140" customFormat="1"/>
    <row r="766" s="140" customFormat="1"/>
    <row r="767" s="140" customFormat="1"/>
    <row r="768" s="140" customFormat="1"/>
    <row r="769" s="140" customFormat="1"/>
    <row r="770" s="140" customFormat="1"/>
    <row r="771" s="140" customFormat="1"/>
    <row r="772" s="140" customFormat="1"/>
    <row r="773" s="140" customFormat="1"/>
    <row r="774" s="140" customFormat="1"/>
    <row r="775" s="140" customFormat="1"/>
    <row r="776" s="140" customFormat="1"/>
    <row r="777" s="140" customFormat="1"/>
    <row r="778" s="140" customFormat="1"/>
    <row r="779" s="140" customFormat="1"/>
    <row r="780" s="140" customFormat="1"/>
    <row r="781" s="140" customFormat="1"/>
    <row r="782" s="140" customFormat="1"/>
    <row r="783" s="140" customFormat="1"/>
    <row r="784" s="140" customFormat="1"/>
    <row r="785" s="140" customFormat="1"/>
    <row r="786" s="140" customFormat="1"/>
    <row r="787" s="140" customFormat="1"/>
    <row r="788" s="140" customFormat="1"/>
    <row r="789" s="140" customFormat="1"/>
    <row r="790" s="140" customFormat="1"/>
    <row r="791" s="140" customFormat="1"/>
    <row r="792" s="140" customFormat="1"/>
    <row r="793" s="140" customFormat="1"/>
    <row r="794" s="140" customFormat="1"/>
    <row r="795" s="140" customFormat="1"/>
    <row r="796" s="140" customFormat="1"/>
    <row r="797" s="140" customFormat="1"/>
    <row r="798" s="140" customFormat="1"/>
    <row r="799" s="140" customFormat="1"/>
    <row r="800" s="140" customFormat="1"/>
    <row r="801" s="140" customFormat="1"/>
    <row r="802" s="140" customFormat="1"/>
    <row r="803" s="140" customFormat="1"/>
    <row r="804" s="140" customFormat="1"/>
    <row r="805" s="140" customFormat="1"/>
    <row r="806" s="140" customFormat="1"/>
    <row r="807" s="140" customFormat="1"/>
    <row r="808" s="140" customFormat="1"/>
    <row r="809" s="140" customFormat="1"/>
    <row r="810" s="140" customFormat="1"/>
    <row r="811" s="140" customFormat="1"/>
    <row r="812" s="140" customFormat="1"/>
    <row r="813" s="140" customFormat="1"/>
    <row r="814" s="140" customFormat="1"/>
    <row r="815" s="140" customFormat="1"/>
    <row r="816" s="140" customFormat="1"/>
    <row r="817" s="140" customFormat="1"/>
    <row r="818" s="140" customFormat="1"/>
    <row r="819" s="140" customFormat="1"/>
    <row r="820" s="140" customFormat="1"/>
    <row r="821" s="140" customFormat="1"/>
    <row r="822" s="140" customFormat="1"/>
    <row r="823" s="140" customFormat="1"/>
    <row r="824" s="140" customFormat="1"/>
    <row r="825" s="140" customFormat="1"/>
    <row r="826" s="140" customFormat="1"/>
    <row r="827" s="140" customFormat="1"/>
    <row r="828" s="140" customFormat="1"/>
    <row r="829" s="140" customFormat="1"/>
    <row r="830" s="140" customFormat="1"/>
    <row r="831" s="140" customFormat="1"/>
    <row r="832" s="140" customFormat="1"/>
    <row r="833" s="140" customFormat="1"/>
    <row r="834" s="140" customFormat="1"/>
    <row r="835" s="140" customFormat="1"/>
    <row r="836" s="140" customFormat="1"/>
    <row r="837" s="140" customFormat="1"/>
    <row r="838" s="140" customFormat="1"/>
    <row r="839" s="140" customFormat="1"/>
    <row r="840" s="140" customFormat="1"/>
    <row r="841" s="140" customFormat="1"/>
    <row r="842" s="140" customFormat="1"/>
    <row r="843" s="140" customFormat="1"/>
    <row r="844" s="140" customFormat="1"/>
    <row r="845" s="140" customFormat="1"/>
    <row r="846" s="140" customFormat="1"/>
    <row r="847" s="140" customFormat="1"/>
    <row r="848" s="140" customFormat="1"/>
    <row r="849" s="140" customFormat="1"/>
    <row r="850" s="140" customFormat="1"/>
    <row r="851" s="140" customFormat="1"/>
    <row r="852" s="140" customFormat="1"/>
    <row r="853" s="140" customFormat="1"/>
    <row r="854" s="140" customFormat="1"/>
    <row r="855" s="140" customFormat="1"/>
    <row r="856" s="140" customFormat="1"/>
    <row r="857" s="140" customFormat="1"/>
    <row r="858" s="140" customFormat="1"/>
    <row r="859" s="140" customFormat="1"/>
    <row r="860" s="140" customFormat="1"/>
    <row r="861" s="140" customFormat="1"/>
    <row r="862" s="140" customFormat="1"/>
    <row r="863" s="140" customFormat="1"/>
    <row r="864" s="140" customFormat="1"/>
    <row r="865" s="140" customFormat="1"/>
    <row r="866" s="140" customFormat="1"/>
    <row r="867" s="140" customFormat="1"/>
    <row r="868" s="140" customFormat="1"/>
    <row r="869" s="140" customFormat="1"/>
    <row r="870" s="140" customFormat="1"/>
    <row r="871" s="140" customFormat="1"/>
    <row r="872" s="140" customFormat="1"/>
    <row r="873" s="140" customFormat="1"/>
    <row r="874" s="140" customFormat="1"/>
    <row r="875" s="140" customFormat="1"/>
    <row r="876" s="140" customFormat="1"/>
    <row r="877" s="140" customFormat="1"/>
    <row r="878" s="140" customFormat="1"/>
    <row r="879" s="140" customFormat="1"/>
    <row r="880" s="140" customFormat="1"/>
    <row r="881" s="140" customFormat="1"/>
    <row r="882" s="140" customFormat="1"/>
    <row r="883" s="140" customFormat="1"/>
    <row r="884" s="140" customFormat="1"/>
    <row r="885" s="140" customFormat="1"/>
    <row r="886" s="140" customFormat="1"/>
    <row r="887" s="140" customFormat="1"/>
    <row r="888" s="140" customFormat="1"/>
    <row r="889" s="140" customFormat="1"/>
    <row r="890" s="140" customFormat="1"/>
    <row r="891" s="140" customFormat="1"/>
    <row r="892" s="140" customFormat="1"/>
    <row r="893" s="140" customFormat="1"/>
    <row r="894" s="140" customFormat="1"/>
    <row r="895" s="140" customFormat="1"/>
    <row r="896" s="140" customFormat="1"/>
    <row r="897" s="140" customFormat="1"/>
    <row r="898" s="140" customFormat="1"/>
    <row r="899" s="140" customFormat="1"/>
    <row r="900" s="140" customFormat="1"/>
    <row r="901" s="140" customFormat="1"/>
    <row r="902" s="140" customFormat="1"/>
    <row r="903" s="140" customFormat="1"/>
    <row r="904" s="140" customFormat="1"/>
    <row r="905" s="140" customFormat="1"/>
    <row r="906" s="140" customFormat="1"/>
    <row r="907" s="140" customFormat="1"/>
    <row r="908" s="140" customFormat="1"/>
    <row r="909" s="140" customFormat="1"/>
    <row r="910" s="140" customFormat="1"/>
    <row r="911" s="140" customFormat="1"/>
    <row r="912" s="140" customFormat="1"/>
    <row r="913" s="140" customFormat="1"/>
    <row r="914" s="140" customFormat="1"/>
    <row r="915" s="140" customFormat="1"/>
    <row r="916" s="140" customFormat="1"/>
    <row r="917" s="140" customFormat="1"/>
    <row r="918" s="140" customFormat="1"/>
    <row r="919" s="140" customFormat="1"/>
    <row r="920" s="140" customFormat="1"/>
    <row r="921" s="140" customFormat="1"/>
    <row r="922" s="140" customFormat="1"/>
    <row r="923" s="140" customFormat="1"/>
    <row r="924" s="140" customFormat="1"/>
    <row r="925" s="140" customFormat="1"/>
    <row r="926" s="140" customFormat="1"/>
    <row r="927" s="140" customFormat="1"/>
    <row r="928" s="140" customFormat="1"/>
    <row r="929" s="140" customFormat="1"/>
    <row r="930" s="140" customFormat="1"/>
    <row r="931" s="140" customFormat="1"/>
    <row r="932" s="140" customFormat="1"/>
    <row r="933" s="140" customFormat="1"/>
    <row r="934" s="140" customFormat="1"/>
    <row r="935" s="140" customFormat="1"/>
    <row r="936" s="140" customFormat="1"/>
    <row r="937" s="140" customFormat="1"/>
    <row r="938" s="140" customFormat="1"/>
    <row r="939" s="140" customFormat="1"/>
    <row r="940" s="140" customFormat="1"/>
    <row r="941" s="140" customFormat="1"/>
    <row r="942" s="140" customFormat="1"/>
    <row r="943" s="140" customFormat="1"/>
    <row r="944" s="140" customFormat="1"/>
    <row r="945" s="140" customFormat="1"/>
    <row r="946" s="140" customFormat="1"/>
    <row r="947" s="140" customFormat="1"/>
    <row r="948" s="140" customFormat="1"/>
    <row r="949" s="140" customFormat="1"/>
    <row r="950" s="140" customFormat="1"/>
    <row r="951" s="140" customFormat="1"/>
    <row r="952" s="140" customFormat="1"/>
    <row r="953" s="140" customFormat="1"/>
    <row r="954" s="140" customFormat="1"/>
    <row r="955" s="140" customFormat="1"/>
    <row r="956" s="140" customFormat="1"/>
    <row r="957" s="140" customFormat="1"/>
    <row r="958" s="140" customFormat="1"/>
    <row r="959" s="140" customFormat="1"/>
    <row r="960" s="140" customFormat="1"/>
    <row r="961" s="140" customFormat="1"/>
    <row r="962" s="140" customFormat="1"/>
    <row r="963" s="140" customFormat="1"/>
    <row r="964" s="140" customFormat="1"/>
    <row r="965" s="140" customFormat="1"/>
    <row r="966" s="140" customFormat="1"/>
    <row r="967" s="140" customFormat="1"/>
    <row r="968" s="140" customFormat="1"/>
    <row r="969" s="140" customFormat="1"/>
    <row r="970" s="140" customFormat="1"/>
    <row r="971" s="140" customFormat="1"/>
    <row r="972" s="140" customFormat="1"/>
    <row r="973" s="140" customFormat="1"/>
    <row r="974" s="140" customFormat="1"/>
    <row r="975" s="140" customFormat="1"/>
    <row r="976" s="140" customFormat="1"/>
    <row r="977" s="140" customFormat="1"/>
    <row r="978" s="140" customFormat="1"/>
    <row r="979" s="140" customFormat="1"/>
    <row r="980" s="140" customFormat="1"/>
    <row r="981" s="140" customFormat="1"/>
    <row r="982" s="140" customFormat="1"/>
    <row r="983" s="140" customFormat="1"/>
    <row r="984" s="140" customFormat="1"/>
    <row r="985" s="140" customFormat="1"/>
    <row r="986" s="140" customFormat="1"/>
    <row r="987" s="140" customFormat="1"/>
    <row r="988" s="140" customFormat="1"/>
    <row r="989" s="140" customFormat="1"/>
    <row r="990" s="140" customFormat="1"/>
    <row r="991" s="140" customFormat="1"/>
    <row r="992" s="140" customFormat="1"/>
    <row r="993" s="140" customFormat="1"/>
    <row r="994" s="140" customFormat="1"/>
    <row r="995" s="140" customFormat="1"/>
    <row r="996" s="140" customFormat="1"/>
    <row r="997" s="140" customFormat="1"/>
    <row r="998" s="140" customFormat="1"/>
    <row r="999" s="140" customFormat="1"/>
    <row r="1000" s="140" customFormat="1"/>
    <row r="1001" s="140" customFormat="1"/>
    <row r="1002" s="140" customFormat="1"/>
    <row r="1003" s="140" customFormat="1"/>
    <row r="1004" s="140" customFormat="1"/>
    <row r="1005" s="140" customFormat="1"/>
    <row r="1006" s="140" customFormat="1"/>
    <row r="1007" s="140" customFormat="1"/>
    <row r="1008" s="140" customFormat="1"/>
    <row r="1009" s="140" customFormat="1"/>
    <row r="1010" s="140" customFormat="1"/>
    <row r="1011" s="140" customFormat="1"/>
    <row r="1012" s="140" customFormat="1"/>
    <row r="1013" s="140" customFormat="1"/>
    <row r="1014" s="140" customFormat="1"/>
    <row r="1015" s="140" customFormat="1"/>
    <row r="1016" s="140" customFormat="1"/>
    <row r="1017" s="140" customFormat="1"/>
    <row r="1018" s="140" customFormat="1"/>
    <row r="1019" s="140" customFormat="1"/>
    <row r="1020" s="140" customFormat="1"/>
    <row r="1021" s="140" customFormat="1"/>
    <row r="1022" s="140" customFormat="1"/>
    <row r="1023" s="140" customFormat="1"/>
    <row r="1024" s="140" customFormat="1"/>
    <row r="1025" s="140" customFormat="1"/>
    <row r="1026" s="140" customFormat="1"/>
    <row r="1027" s="140" customFormat="1"/>
    <row r="1028" s="140" customFormat="1"/>
    <row r="1029" s="140" customFormat="1"/>
    <row r="1030" s="140" customFormat="1"/>
    <row r="1031" s="140" customFormat="1"/>
    <row r="1032" s="140" customFormat="1"/>
    <row r="1033" s="140" customFormat="1"/>
    <row r="1034" s="140" customFormat="1"/>
    <row r="1035" s="140" customFormat="1"/>
    <row r="1036" s="140" customFormat="1"/>
    <row r="1037" s="140" customFormat="1"/>
    <row r="1038" s="140" customFormat="1"/>
    <row r="1039" s="140" customFormat="1"/>
    <row r="1040" s="140" customFormat="1"/>
    <row r="1041" s="140" customFormat="1"/>
    <row r="1042" s="140" customFormat="1"/>
    <row r="1043" s="140" customFormat="1"/>
    <row r="1044" s="140" customFormat="1"/>
    <row r="1045" s="140" customFormat="1"/>
    <row r="1046" s="140" customFormat="1"/>
    <row r="1047" s="140" customFormat="1"/>
    <row r="1048" s="140" customFormat="1"/>
    <row r="1049" s="140" customFormat="1"/>
    <row r="1050" s="140" customFormat="1"/>
    <row r="1051" s="140" customFormat="1"/>
    <row r="1052" s="140" customFormat="1"/>
    <row r="1053" s="140" customFormat="1"/>
    <row r="1054" s="140" customFormat="1"/>
    <row r="1055" s="140" customFormat="1"/>
    <row r="1056" s="140" customFormat="1"/>
    <row r="1057" s="140" customFormat="1"/>
    <row r="1058" s="140" customFormat="1"/>
    <row r="1059" s="140" customFormat="1"/>
    <row r="1060" s="140" customFormat="1"/>
    <row r="1061" s="140" customFormat="1"/>
    <row r="1062" s="140" customFormat="1"/>
    <row r="1063" s="140" customFormat="1"/>
    <row r="1064" s="140" customFormat="1"/>
    <row r="1065" s="140" customFormat="1"/>
    <row r="1066" s="140" customFormat="1"/>
    <row r="1067" s="140" customFormat="1"/>
    <row r="1068" s="140" customFormat="1"/>
    <row r="1069" s="140" customFormat="1"/>
    <row r="1070" s="140" customFormat="1"/>
    <row r="1071" s="140" customFormat="1"/>
    <row r="1072" s="140" customFormat="1"/>
    <row r="1073" s="140" customFormat="1"/>
    <row r="1074" s="140" customFormat="1"/>
    <row r="1075" s="140" customFormat="1"/>
    <row r="1076" s="140" customFormat="1"/>
    <row r="1077" s="140" customFormat="1"/>
    <row r="1078" s="140" customFormat="1"/>
    <row r="1079" s="140" customFormat="1"/>
    <row r="1080" s="140" customFormat="1"/>
    <row r="1081" s="140" customFormat="1"/>
    <row r="1082" s="140" customFormat="1"/>
    <row r="1083" s="140" customFormat="1"/>
    <row r="1084" s="140" customFormat="1"/>
    <row r="1085" s="140" customFormat="1"/>
    <row r="1086" s="140" customFormat="1"/>
    <row r="1087" s="140" customFormat="1"/>
    <row r="1088" s="140" customFormat="1"/>
    <row r="1089" s="140" customFormat="1"/>
    <row r="1090" s="140" customFormat="1"/>
    <row r="1091" s="140" customFormat="1"/>
    <row r="1092" s="140" customFormat="1"/>
    <row r="1093" s="140" customFormat="1"/>
    <row r="1094" s="140" customFormat="1"/>
    <row r="1095" s="140" customFormat="1"/>
    <row r="1096" s="140" customFormat="1"/>
    <row r="1097" s="140" customFormat="1"/>
    <row r="1098" s="140" customFormat="1"/>
    <row r="1099" s="140" customFormat="1"/>
    <row r="1100" s="140" customFormat="1"/>
    <row r="1101" s="140" customFormat="1"/>
    <row r="1102" s="140" customFormat="1"/>
    <row r="1103" s="140" customFormat="1"/>
    <row r="1104" s="140" customFormat="1"/>
    <row r="1105" s="140" customFormat="1"/>
    <row r="1106" s="140" customFormat="1"/>
    <row r="1107" s="140" customFormat="1"/>
    <row r="1108" s="140" customFormat="1"/>
    <row r="1109" s="140" customFormat="1"/>
    <row r="1110" s="140" customFormat="1"/>
    <row r="1111" s="140" customFormat="1"/>
    <row r="1112" s="140" customFormat="1"/>
    <row r="1113" s="140" customFormat="1"/>
    <row r="1114" s="140" customFormat="1"/>
    <row r="1115" s="140" customFormat="1"/>
    <row r="1116" s="140" customFormat="1"/>
    <row r="1117" s="140" customFormat="1"/>
    <row r="1118" s="140" customFormat="1"/>
    <row r="1119" s="140" customFormat="1"/>
    <row r="1120" s="140" customFormat="1"/>
    <row r="1121" s="140" customFormat="1"/>
    <row r="1122" s="140" customFormat="1"/>
    <row r="1123" s="140" customFormat="1"/>
    <row r="1124" s="140" customFormat="1"/>
    <row r="1125" s="140" customFormat="1"/>
    <row r="1126" s="140" customFormat="1"/>
    <row r="1127" s="140" customFormat="1"/>
    <row r="1128" s="140" customFormat="1"/>
    <row r="1129" s="140" customFormat="1"/>
    <row r="1130" s="140" customFormat="1"/>
    <row r="1131" s="140" customFormat="1"/>
    <row r="1132" s="140" customFormat="1"/>
    <row r="1133" s="140" customFormat="1"/>
    <row r="1134" s="140" customFormat="1"/>
    <row r="1135" s="140" customFormat="1"/>
    <row r="1136" s="140" customFormat="1"/>
    <row r="1137" s="140" customFormat="1"/>
    <row r="1138" s="140" customFormat="1"/>
    <row r="1139" s="140" customFormat="1"/>
    <row r="1140" s="140" customFormat="1"/>
    <row r="1141" s="140" customFormat="1"/>
    <row r="1142" s="140" customFormat="1"/>
    <row r="1143" s="140" customFormat="1"/>
    <row r="1144" s="140" customFormat="1"/>
    <row r="1145" s="140" customFormat="1"/>
    <row r="1146" s="140" customFormat="1"/>
    <row r="1147" s="140" customFormat="1"/>
    <row r="1148" s="140" customFormat="1"/>
    <row r="1149" s="140" customFormat="1"/>
    <row r="1150" s="140" customFormat="1"/>
    <row r="1151" s="140" customFormat="1"/>
    <row r="1152" s="140" customFormat="1"/>
    <row r="1153" s="140" customFormat="1"/>
    <row r="1154" s="140" customFormat="1"/>
    <row r="1155" s="140" customFormat="1"/>
    <row r="1156" s="140" customFormat="1"/>
    <row r="1157" s="140" customFormat="1"/>
    <row r="1158" s="140" customFormat="1"/>
    <row r="1159" s="140" customFormat="1"/>
    <row r="1160" s="140" customFormat="1"/>
    <row r="1161" s="140" customFormat="1"/>
    <row r="1162" s="140" customFormat="1"/>
    <row r="1163" s="140" customFormat="1"/>
    <row r="1164" s="140" customFormat="1"/>
    <row r="1165" s="140" customFormat="1"/>
    <row r="1166" s="140" customFormat="1"/>
    <row r="1167" s="140" customFormat="1"/>
    <row r="1168" s="140" customFormat="1"/>
    <row r="1169" s="140" customFormat="1"/>
    <row r="1170" s="140" customFormat="1"/>
    <row r="1171" s="140" customFormat="1"/>
    <row r="1172" s="140" customFormat="1"/>
    <row r="1173" s="140" customFormat="1"/>
    <row r="1174" s="140" customFormat="1"/>
    <row r="1175" s="140" customFormat="1"/>
    <row r="1176" s="140" customFormat="1"/>
    <row r="1177" s="140" customFormat="1"/>
    <row r="1178" s="140" customFormat="1"/>
    <row r="1179" s="140" customFormat="1"/>
    <row r="1180" s="140" customFormat="1"/>
    <row r="1181" s="140" customFormat="1"/>
    <row r="1182" s="140" customFormat="1"/>
    <row r="1183" s="140" customFormat="1"/>
    <row r="1184" s="140" customFormat="1"/>
    <row r="1185" s="140" customFormat="1"/>
    <row r="1186" s="140" customFormat="1"/>
    <row r="1187" s="140" customFormat="1"/>
    <row r="1188" s="140" customFormat="1"/>
    <row r="1189" s="140" customFormat="1"/>
    <row r="1190" s="140" customFormat="1"/>
    <row r="1191" s="140" customFormat="1"/>
    <row r="1192" s="140" customFormat="1"/>
    <row r="1193" s="140" customFormat="1"/>
    <row r="1194" s="140" customFormat="1"/>
    <row r="1195" s="140" customFormat="1"/>
    <row r="1196" s="140" customFormat="1"/>
    <row r="1197" s="140" customFormat="1"/>
    <row r="1198" s="140" customFormat="1"/>
    <row r="1199" s="140" customFormat="1"/>
    <row r="1200" s="140" customFormat="1"/>
    <row r="1201" s="140" customFormat="1"/>
    <row r="1202" s="140" customFormat="1"/>
    <row r="1203" s="140" customFormat="1"/>
    <row r="1204" s="140" customFormat="1"/>
    <row r="1205" s="140" customFormat="1"/>
    <row r="1206" s="140" customFormat="1"/>
    <row r="1207" s="140" customFormat="1"/>
    <row r="1208" s="140" customFormat="1"/>
    <row r="1209" s="140" customFormat="1"/>
    <row r="1210" s="140" customFormat="1"/>
    <row r="1211" s="140" customFormat="1"/>
    <row r="1212" s="140" customFormat="1"/>
    <row r="1213" s="140" customFormat="1"/>
    <row r="1214" s="140" customFormat="1"/>
    <row r="1215" s="140" customFormat="1"/>
    <row r="1216" s="140" customFormat="1"/>
    <row r="1217" s="140" customFormat="1"/>
    <row r="1218" s="140" customFormat="1"/>
    <row r="1219" s="140" customFormat="1"/>
    <row r="1220" s="140" customFormat="1"/>
    <row r="1221" s="140" customFormat="1"/>
    <row r="1222" s="140" customFormat="1"/>
    <row r="1223" s="140" customFormat="1"/>
    <row r="1224" s="140" customFormat="1"/>
    <row r="1225" s="140" customFormat="1"/>
    <row r="1226" s="140" customFormat="1"/>
    <row r="1227" s="140" customFormat="1"/>
    <row r="1228" s="140" customFormat="1"/>
    <row r="1229" s="140" customFormat="1"/>
    <row r="1230" s="140" customFormat="1"/>
    <row r="1231" s="140" customFormat="1"/>
    <row r="1232" s="140" customFormat="1"/>
    <row r="1233" s="140" customFormat="1"/>
    <row r="1234" s="140" customFormat="1"/>
    <row r="1235" s="140" customFormat="1"/>
    <row r="1236" s="140" customFormat="1"/>
    <row r="1237" s="140" customFormat="1"/>
    <row r="1238" s="140" customFormat="1"/>
    <row r="1239" s="140" customFormat="1"/>
    <row r="1240" s="140" customFormat="1"/>
    <row r="1241" s="140" customFormat="1"/>
    <row r="1242" s="140" customFormat="1"/>
    <row r="1243" s="140" customFormat="1"/>
    <row r="1244" s="140" customFormat="1"/>
    <row r="1245" s="140" customFormat="1"/>
    <row r="1246" s="140" customFormat="1"/>
    <row r="1247" s="140" customFormat="1"/>
    <row r="1248" s="140" customFormat="1"/>
    <row r="1249" s="140" customFormat="1"/>
    <row r="1250" s="140" customFormat="1"/>
    <row r="1251" s="140" customFormat="1"/>
    <row r="1252" s="140" customFormat="1"/>
    <row r="1253" s="140" customFormat="1"/>
    <row r="1254" s="140" customFormat="1"/>
    <row r="1255" s="140" customFormat="1"/>
    <row r="1256" s="140" customFormat="1"/>
    <row r="1257" s="140" customFormat="1"/>
    <row r="1258" s="140" customFormat="1"/>
    <row r="1259" s="140" customFormat="1"/>
    <row r="1260" s="140" customFormat="1"/>
    <row r="1261" s="140" customFormat="1"/>
    <row r="1262" s="140" customFormat="1"/>
    <row r="1263" s="140" customFormat="1"/>
    <row r="1264" s="140" customFormat="1"/>
    <row r="1265" s="140" customFormat="1"/>
    <row r="1266" s="140" customFormat="1"/>
    <row r="1267" s="140" customFormat="1"/>
    <row r="1268" s="140" customFormat="1"/>
    <row r="1269" s="140" customFormat="1"/>
    <row r="1270" s="140" customFormat="1"/>
    <row r="1271" s="140" customFormat="1"/>
    <row r="1272" s="140" customFormat="1"/>
    <row r="1273" s="140" customFormat="1"/>
    <row r="1274" s="140" customFormat="1"/>
    <row r="1275" s="140" customFormat="1"/>
    <row r="1276" s="140" customFormat="1"/>
    <row r="1277" s="140" customFormat="1"/>
    <row r="1278" s="140" customFormat="1"/>
    <row r="1279" s="140" customFormat="1"/>
    <row r="1280" s="140" customFormat="1"/>
    <row r="1281" s="140" customFormat="1"/>
    <row r="1282" s="140" customFormat="1"/>
    <row r="1283" s="140" customFormat="1"/>
    <row r="1284" s="140" customFormat="1"/>
    <row r="1285" s="140" customFormat="1"/>
    <row r="1286" s="140" customFormat="1"/>
    <row r="1287" s="140" customFormat="1"/>
    <row r="1288" s="140" customFormat="1"/>
    <row r="1289" s="140" customFormat="1"/>
    <row r="1290" s="140" customFormat="1"/>
    <row r="1291" s="140" customFormat="1"/>
    <row r="1292" s="140" customFormat="1"/>
    <row r="1293" s="140" customFormat="1"/>
    <row r="1294" s="140" customFormat="1"/>
    <row r="1295" s="140" customFormat="1"/>
    <row r="1296" s="140" customFormat="1"/>
    <row r="1297" s="140" customFormat="1"/>
    <row r="1298" s="140" customFormat="1"/>
    <row r="1299" s="140" customFormat="1"/>
    <row r="1300" s="140" customFormat="1"/>
    <row r="1301" s="140" customFormat="1"/>
    <row r="1302" s="140" customFormat="1"/>
    <row r="1303" s="140" customFormat="1"/>
    <row r="1304" s="140" customFormat="1"/>
    <row r="1305" s="140" customFormat="1"/>
    <row r="1306" s="140" customFormat="1"/>
    <row r="1307" s="140" customFormat="1"/>
    <row r="1308" s="140" customFormat="1"/>
    <row r="1309" s="140" customFormat="1"/>
    <row r="1310" s="140" customFormat="1"/>
    <row r="1311" s="140" customFormat="1"/>
    <row r="1312" s="140" customFormat="1"/>
    <row r="1313" s="140" customFormat="1"/>
    <row r="1314" s="140" customFormat="1"/>
    <row r="1315" s="140" customFormat="1"/>
    <row r="1316" s="140" customFormat="1"/>
    <row r="1317" s="140" customFormat="1"/>
    <row r="1318" s="140" customFormat="1"/>
    <row r="1319" s="140" customFormat="1"/>
    <row r="1320" s="140" customFormat="1"/>
    <row r="1321" s="140" customFormat="1"/>
    <row r="1322" s="140" customFormat="1"/>
    <row r="1323" s="140" customFormat="1"/>
    <row r="1324" s="140" customFormat="1"/>
    <row r="1325" s="140" customFormat="1"/>
    <row r="1326" s="140" customFormat="1"/>
    <row r="1327" s="140" customFormat="1"/>
    <row r="1328" s="140" customFormat="1"/>
    <row r="1329" s="140" customFormat="1"/>
    <row r="1330" s="140" customFormat="1"/>
    <row r="1331" s="140" customFormat="1"/>
    <row r="1332" s="140" customFormat="1"/>
    <row r="1333" s="140" customFormat="1"/>
    <row r="1334" s="140" customFormat="1"/>
    <row r="1335" s="140" customFormat="1"/>
    <row r="1336" s="140" customFormat="1"/>
    <row r="1337" s="140" customFormat="1"/>
    <row r="1338" s="140" customFormat="1"/>
    <row r="1339" s="140" customFormat="1"/>
    <row r="1340" s="140" customFormat="1"/>
    <row r="1341" s="140" customFormat="1"/>
    <row r="1342" s="140" customFormat="1"/>
    <row r="1343" s="140" customFormat="1"/>
    <row r="1344" s="140" customFormat="1"/>
    <row r="1345" s="140" customFormat="1"/>
    <row r="1346" s="140" customFormat="1"/>
    <row r="1347" s="140" customFormat="1"/>
    <row r="1348" s="140" customFormat="1"/>
    <row r="1349" s="140" customFormat="1"/>
    <row r="1350" s="140" customFormat="1"/>
    <row r="1351" s="140" customFormat="1"/>
    <row r="1352" s="140" customFormat="1"/>
    <row r="1353" s="140" customFormat="1"/>
    <row r="1354" s="140" customFormat="1"/>
    <row r="1355" s="140" customFormat="1"/>
    <row r="1356" s="140" customFormat="1"/>
    <row r="1357" s="140" customFormat="1"/>
    <row r="1358" s="140" customFormat="1"/>
    <row r="1359" s="140" customFormat="1"/>
    <row r="1360" s="140" customFormat="1"/>
    <row r="1361" s="140" customFormat="1"/>
    <row r="1362" s="140" customFormat="1"/>
    <row r="1363" s="140" customFormat="1"/>
    <row r="1364" s="140" customFormat="1"/>
    <row r="1365" s="140" customFormat="1"/>
    <row r="1366" s="140" customFormat="1"/>
    <row r="1367" s="140" customFormat="1"/>
    <row r="1368" s="140" customFormat="1"/>
    <row r="1369" s="140" customFormat="1"/>
    <row r="1370" s="140" customFormat="1"/>
    <row r="1371" s="140" customFormat="1"/>
    <row r="1372" s="140" customFormat="1"/>
    <row r="1373" s="140" customFormat="1"/>
    <row r="1374" s="140" customFormat="1"/>
    <row r="1375" s="140" customFormat="1"/>
    <row r="1376" s="140" customFormat="1"/>
    <row r="1377" s="140" customFormat="1"/>
    <row r="1378" s="140" customFormat="1"/>
    <row r="1379" s="140" customFormat="1"/>
    <row r="1380" s="140" customFormat="1"/>
    <row r="1381" s="140" customFormat="1"/>
    <row r="1382" s="140" customFormat="1"/>
    <row r="1383" s="140" customFormat="1"/>
    <row r="1384" s="140" customFormat="1"/>
    <row r="1385" s="140" customFormat="1"/>
    <row r="1386" s="140" customFormat="1"/>
    <row r="1387" s="140" customFormat="1"/>
    <row r="1388" s="140" customFormat="1"/>
    <row r="1389" s="140" customFormat="1"/>
    <row r="1390" s="140" customFormat="1"/>
    <row r="1391" s="140" customFormat="1"/>
    <row r="1392" s="140" customFormat="1"/>
    <row r="1393" s="140" customFormat="1"/>
    <row r="1394" s="140" customFormat="1"/>
    <row r="1395" s="140" customFormat="1"/>
    <row r="1396" s="140" customFormat="1"/>
    <row r="1397" s="140" customFormat="1"/>
    <row r="1398" s="140" customFormat="1"/>
    <row r="1399" s="140" customFormat="1"/>
    <row r="1400" s="140" customFormat="1"/>
    <row r="1401" s="140" customFormat="1"/>
    <row r="1402" s="140" customFormat="1"/>
    <row r="1403" s="140" customFormat="1"/>
    <row r="1404" s="140" customFormat="1"/>
    <row r="1405" s="140" customFormat="1"/>
    <row r="1406" s="140" customFormat="1"/>
    <row r="1407" s="140" customFormat="1"/>
    <row r="1408" s="140" customFormat="1"/>
    <row r="1409" s="140" customFormat="1"/>
    <row r="1410" s="140" customFormat="1"/>
    <row r="1411" s="140" customFormat="1"/>
    <row r="1412" s="140" customFormat="1"/>
    <row r="1413" s="140" customFormat="1"/>
    <row r="1414" s="140" customFormat="1"/>
    <row r="1415" s="140" customFormat="1"/>
    <row r="1416" s="140" customFormat="1"/>
    <row r="1417" s="140" customFormat="1"/>
    <row r="1418" s="140" customFormat="1"/>
    <row r="1419" s="140" customFormat="1"/>
    <row r="1420" s="140" customFormat="1"/>
    <row r="1421" s="140" customFormat="1"/>
    <row r="1422" s="140" customFormat="1"/>
    <row r="1423" s="140" customFormat="1"/>
    <row r="1424" s="140" customFormat="1"/>
    <row r="1425" s="140" customFormat="1"/>
    <row r="1426" s="140" customFormat="1"/>
    <row r="1427" s="140" customFormat="1"/>
    <row r="1428" s="140" customFormat="1"/>
    <row r="1429" s="140" customFormat="1"/>
    <row r="1430" s="140" customFormat="1"/>
    <row r="1431" s="140" customFormat="1"/>
    <row r="1432" s="140" customFormat="1"/>
    <row r="1433" s="140" customFormat="1"/>
    <row r="1434" s="140" customFormat="1"/>
    <row r="1435" s="140" customFormat="1"/>
    <row r="1436" s="140" customFormat="1"/>
    <row r="1437" s="140" customFormat="1"/>
    <row r="1438" s="140" customFormat="1"/>
    <row r="1439" s="140" customFormat="1"/>
    <row r="1440" s="140" customFormat="1"/>
    <row r="1441" s="140" customFormat="1"/>
    <row r="1442" s="140" customFormat="1"/>
    <row r="1443" s="140" customFormat="1"/>
    <row r="1444" s="140" customFormat="1"/>
    <row r="1445" s="140" customFormat="1"/>
    <row r="1446" s="140" customFormat="1"/>
    <row r="1447" s="140" customFormat="1"/>
    <row r="1448" s="140" customFormat="1"/>
    <row r="1449" s="140" customFormat="1"/>
    <row r="1450" s="140" customFormat="1"/>
    <row r="1451" s="140" customFormat="1"/>
    <row r="1452" s="140" customFormat="1"/>
    <row r="1453" s="140" customFormat="1"/>
    <row r="1454" s="140" customFormat="1"/>
    <row r="1455" s="140" customFormat="1"/>
    <row r="1456" s="140" customFormat="1"/>
    <row r="1457" s="140" customFormat="1"/>
    <row r="1458" s="140" customFormat="1"/>
    <row r="1459" s="140" customFormat="1"/>
    <row r="1460" s="140" customFormat="1"/>
    <row r="1461" s="140" customFormat="1"/>
    <row r="1462" s="140" customFormat="1"/>
    <row r="1463" s="140" customFormat="1"/>
    <row r="1464" s="140" customFormat="1"/>
    <row r="1465" s="140" customFormat="1"/>
    <row r="1466" s="140" customFormat="1"/>
    <row r="1467" s="140" customFormat="1"/>
    <row r="1468" s="140" customFormat="1"/>
    <row r="1469" s="140" customFormat="1"/>
    <row r="1470" s="140" customFormat="1"/>
    <row r="1471" s="140" customFormat="1"/>
    <row r="1472" s="140" customFormat="1"/>
    <row r="1473" s="140" customFormat="1"/>
    <row r="1474" s="140" customFormat="1"/>
    <row r="1475" s="140" customFormat="1"/>
    <row r="1476" s="140" customFormat="1"/>
    <row r="1477" s="140" customFormat="1"/>
    <row r="1478" s="140" customFormat="1"/>
    <row r="1479" s="140" customFormat="1"/>
    <row r="1480" s="140" customFormat="1"/>
    <row r="1481" s="140" customFormat="1"/>
    <row r="1482" s="140" customFormat="1"/>
    <row r="1483" s="140" customFormat="1"/>
    <row r="1484" s="140" customFormat="1"/>
    <row r="1485" s="140" customFormat="1"/>
    <row r="1486" s="140" customFormat="1"/>
    <row r="1487" s="140" customFormat="1"/>
    <row r="1488" s="140" customFormat="1"/>
    <row r="1489" s="140" customFormat="1"/>
    <row r="1490" s="140" customFormat="1"/>
    <row r="1491" s="140" customFormat="1"/>
    <row r="1492" s="140" customFormat="1"/>
    <row r="1493" s="140" customFormat="1"/>
    <row r="1494" s="140" customFormat="1"/>
    <row r="1495" s="140" customFormat="1"/>
    <row r="1496" s="140" customFormat="1"/>
    <row r="1497" s="140" customFormat="1"/>
    <row r="1498" s="140" customFormat="1"/>
    <row r="1499" s="140" customFormat="1"/>
    <row r="1500" s="140" customFormat="1"/>
    <row r="1501" s="140" customFormat="1"/>
    <row r="1502" s="140" customFormat="1"/>
    <row r="1503" s="140" customFormat="1"/>
    <row r="1504" s="140" customFormat="1"/>
    <row r="1505" s="140" customFormat="1"/>
    <row r="1506" s="140" customFormat="1"/>
    <row r="1507" s="140" customFormat="1"/>
    <row r="1508" s="140" customFormat="1"/>
    <row r="1509" s="140" customFormat="1"/>
    <row r="1510" s="140" customFormat="1"/>
    <row r="1511" s="140" customFormat="1"/>
    <row r="1512" s="140" customFormat="1"/>
    <row r="1513" s="140" customFormat="1"/>
    <row r="1514" s="140" customFormat="1"/>
    <row r="1515" s="140" customFormat="1"/>
    <row r="1516" s="140" customFormat="1"/>
    <row r="1517" s="140" customFormat="1"/>
    <row r="1518" s="140" customFormat="1"/>
    <row r="1519" s="140" customFormat="1"/>
    <row r="1520" s="140" customFormat="1"/>
    <row r="1521" s="140" customFormat="1"/>
    <row r="1522" s="140" customFormat="1"/>
    <row r="1523" s="140" customFormat="1"/>
    <row r="1524" s="140" customFormat="1"/>
    <row r="1525" s="140" customFormat="1"/>
    <row r="1526" s="140" customFormat="1"/>
    <row r="1527" s="140" customFormat="1"/>
    <row r="1528" s="140" customFormat="1"/>
    <row r="1529" s="140" customFormat="1"/>
    <row r="1530" s="140" customFormat="1"/>
    <row r="1531" s="140" customFormat="1"/>
    <row r="1532" s="140" customFormat="1"/>
    <row r="1533" s="140" customFormat="1"/>
    <row r="1534" s="140" customFormat="1"/>
    <row r="1535" s="140" customFormat="1"/>
    <row r="1536" s="140" customFormat="1"/>
    <row r="1537" s="140" customFormat="1"/>
    <row r="1538" s="140" customFormat="1"/>
    <row r="1539" s="140" customFormat="1"/>
    <row r="1540" s="140" customFormat="1"/>
    <row r="1541" s="140" customFormat="1"/>
    <row r="1542" s="140" customFormat="1"/>
    <row r="1543" s="140" customFormat="1"/>
    <row r="1544" s="140" customFormat="1"/>
    <row r="1545" s="140" customFormat="1"/>
    <row r="1546" s="140" customFormat="1"/>
    <row r="1547" s="140" customFormat="1"/>
    <row r="1548" s="140" customFormat="1"/>
    <row r="1549" s="140" customFormat="1"/>
    <row r="1550" s="140" customFormat="1"/>
    <row r="1551" s="140" customFormat="1"/>
    <row r="1552" s="140" customFormat="1"/>
    <row r="1553" s="140" customFormat="1"/>
    <row r="1554" s="140" customFormat="1"/>
    <row r="1555" s="140" customFormat="1"/>
    <row r="1556" s="140" customFormat="1"/>
    <row r="1557" s="140" customFormat="1"/>
    <row r="1558" s="140" customFormat="1"/>
    <row r="1559" s="140" customFormat="1"/>
    <row r="1560" s="140" customFormat="1"/>
    <row r="1561" s="140" customFormat="1"/>
    <row r="1562" s="140" customFormat="1"/>
    <row r="1563" s="140" customFormat="1"/>
    <row r="1564" s="140" customFormat="1"/>
    <row r="1565" s="140" customFormat="1"/>
    <row r="1566" s="140" customFormat="1"/>
    <row r="1567" s="140" customFormat="1"/>
    <row r="1568" s="140" customFormat="1"/>
    <row r="1569" s="140" customFormat="1"/>
    <row r="1570" s="140" customFormat="1"/>
    <row r="1571" s="140" customFormat="1"/>
    <row r="1572" s="140" customFormat="1"/>
    <row r="1573" s="140" customFormat="1"/>
    <row r="1574" s="140" customFormat="1"/>
    <row r="1575" s="140" customFormat="1"/>
    <row r="1576" s="140" customFormat="1"/>
    <row r="1577" s="140" customFormat="1"/>
    <row r="1578" s="140" customFormat="1"/>
    <row r="1579" s="140" customFormat="1"/>
    <row r="1580" s="140" customFormat="1"/>
    <row r="1581" s="140" customFormat="1"/>
    <row r="1582" s="140" customFormat="1"/>
    <row r="1583" s="140" customFormat="1"/>
    <row r="1584" s="140" customFormat="1"/>
    <row r="1585" s="140" customFormat="1"/>
    <row r="1586" s="140" customFormat="1"/>
    <row r="1587" s="140" customFormat="1"/>
    <row r="1588" s="140" customFormat="1"/>
    <row r="1589" s="140" customFormat="1"/>
    <row r="1590" s="140" customFormat="1"/>
    <row r="1591" s="140" customFormat="1"/>
    <row r="1592" s="140" customFormat="1"/>
    <row r="1593" s="140" customFormat="1"/>
    <row r="1594" s="140" customFormat="1"/>
    <row r="1595" s="140" customFormat="1"/>
    <row r="1596" s="140" customFormat="1"/>
    <row r="1597" s="140" customFormat="1"/>
    <row r="1598" s="140" customFormat="1"/>
    <row r="1599" s="140" customFormat="1"/>
    <row r="1600" s="140" customFormat="1"/>
    <row r="1601" s="140" customFormat="1"/>
    <row r="1602" s="140" customFormat="1"/>
    <row r="1603" s="140" customFormat="1"/>
    <row r="1604" s="140" customFormat="1"/>
    <row r="1605" s="140" customFormat="1"/>
    <row r="1606" s="140" customFormat="1"/>
    <row r="1607" s="140" customFormat="1"/>
    <row r="1608" s="140" customFormat="1"/>
    <row r="1609" s="140" customFormat="1"/>
    <row r="1610" s="140" customFormat="1"/>
    <row r="1611" s="140" customFormat="1"/>
    <row r="1612" s="140" customFormat="1"/>
    <row r="1613" s="140" customFormat="1"/>
    <row r="1614" s="140" customFormat="1"/>
    <row r="1615" s="140" customFormat="1"/>
    <row r="1616" s="140" customFormat="1"/>
    <row r="1617" s="140" customFormat="1"/>
    <row r="1618" s="140" customFormat="1"/>
    <row r="1619" s="140" customFormat="1"/>
    <row r="1620" s="140" customFormat="1"/>
    <row r="1621" s="140" customFormat="1"/>
    <row r="1622" s="140" customFormat="1"/>
    <row r="1623" s="140" customFormat="1"/>
    <row r="1624" s="140" customFormat="1"/>
    <row r="1625" s="140" customFormat="1"/>
    <row r="1626" s="140" customFormat="1"/>
    <row r="1627" s="140" customFormat="1"/>
    <row r="1628" s="140" customFormat="1"/>
    <row r="1629" s="140" customFormat="1"/>
    <row r="1630" s="140" customFormat="1"/>
    <row r="1631" s="140" customFormat="1"/>
    <row r="1632" s="140" customFormat="1"/>
    <row r="1633" s="140" customFormat="1"/>
    <row r="1634" s="140" customFormat="1"/>
    <row r="1635" s="140" customFormat="1"/>
    <row r="1636" s="140" customFormat="1"/>
    <row r="1637" s="140" customFormat="1"/>
    <row r="1638" s="140" customFormat="1"/>
    <row r="1639" s="140" customFormat="1"/>
    <row r="1640" s="140" customFormat="1"/>
    <row r="1641" s="140" customFormat="1"/>
    <row r="1642" s="140" customFormat="1"/>
    <row r="1643" s="140" customFormat="1"/>
    <row r="1644" s="140" customFormat="1"/>
    <row r="1645" s="140" customFormat="1"/>
    <row r="1646" s="140" customFormat="1"/>
    <row r="1647" s="140" customFormat="1"/>
    <row r="1648" s="140" customFormat="1"/>
    <row r="1649" s="140" customFormat="1"/>
    <row r="1650" s="140" customFormat="1"/>
    <row r="1651" s="140" customFormat="1"/>
    <row r="1652" s="140" customFormat="1"/>
    <row r="1653" s="140" customFormat="1"/>
    <row r="1654" s="140" customFormat="1"/>
    <row r="1655" s="140" customFormat="1"/>
    <row r="1656" s="140" customFormat="1"/>
    <row r="1657" s="140" customFormat="1"/>
    <row r="1658" s="140" customFormat="1"/>
    <row r="1659" s="140" customFormat="1"/>
    <row r="1660" s="140" customFormat="1"/>
    <row r="1661" s="140" customFormat="1"/>
    <row r="1662" s="140" customFormat="1"/>
    <row r="1663" s="140" customFormat="1"/>
    <row r="1664" s="140" customFormat="1"/>
    <row r="1665" s="140" customFormat="1"/>
    <row r="1666" s="140" customFormat="1"/>
    <row r="1667" s="140" customFormat="1"/>
    <row r="1668" s="140" customFormat="1"/>
    <row r="1669" s="140" customFormat="1"/>
    <row r="1670" s="140" customFormat="1"/>
    <row r="1671" s="140" customFormat="1"/>
    <row r="1672" s="140" customFormat="1"/>
    <row r="1673" s="140" customFormat="1"/>
    <row r="1674" s="140" customFormat="1"/>
    <row r="1675" s="140" customFormat="1"/>
    <row r="1676" s="140" customFormat="1"/>
    <row r="1677" s="140" customFormat="1"/>
    <row r="1678" s="140" customFormat="1"/>
    <row r="1679" s="140" customFormat="1"/>
    <row r="1680" s="140" customFormat="1"/>
    <row r="1681" s="140" customFormat="1"/>
    <row r="1682" s="140" customFormat="1"/>
    <row r="1683" s="140" customFormat="1"/>
    <row r="1684" s="140" customFormat="1"/>
    <row r="1685" s="140" customFormat="1"/>
    <row r="1686" s="140" customFormat="1"/>
    <row r="1687" s="140" customFormat="1"/>
    <row r="1688" s="140" customFormat="1"/>
    <row r="1689" s="140" customFormat="1"/>
    <row r="1690" s="140" customFormat="1"/>
    <row r="1691" s="140" customFormat="1"/>
    <row r="1692" s="140" customFormat="1"/>
    <row r="1693" s="140" customFormat="1"/>
    <row r="1694" s="140" customFormat="1"/>
    <row r="1695" s="140" customFormat="1"/>
    <row r="1696" s="140" customFormat="1"/>
    <row r="1697" s="140" customFormat="1"/>
    <row r="1698" s="140" customFormat="1"/>
    <row r="1699" s="140" customFormat="1"/>
    <row r="1700" s="140" customFormat="1"/>
    <row r="1701" s="140" customFormat="1"/>
    <row r="1702" s="140" customFormat="1"/>
    <row r="1703" s="140" customFormat="1"/>
    <row r="1704" s="140" customFormat="1"/>
    <row r="1705" s="140" customFormat="1"/>
    <row r="1706" s="140" customFormat="1"/>
    <row r="1707" s="140" customFormat="1"/>
    <row r="1708" s="140" customFormat="1"/>
    <row r="1709" s="140" customFormat="1"/>
    <row r="1710" s="140" customFormat="1"/>
    <row r="1711" s="140" customFormat="1"/>
    <row r="1712" s="140" customFormat="1"/>
    <row r="1713" s="140" customFormat="1"/>
    <row r="1714" s="140" customFormat="1"/>
    <row r="1715" s="140" customFormat="1"/>
    <row r="1716" s="140" customFormat="1"/>
    <row r="1717" s="140" customFormat="1"/>
    <row r="1718" s="140" customFormat="1"/>
    <row r="1719" s="140" customFormat="1"/>
    <row r="1720" s="140" customFormat="1"/>
    <row r="1721" s="140" customFormat="1"/>
    <row r="1722" s="140" customFormat="1"/>
    <row r="1723" s="140" customFormat="1"/>
    <row r="1724" s="140" customFormat="1"/>
    <row r="1725" s="140" customFormat="1"/>
    <row r="1726" s="140" customFormat="1"/>
    <row r="1727" s="140" customFormat="1"/>
    <row r="1728" s="140" customFormat="1"/>
    <row r="1729" s="140" customFormat="1"/>
    <row r="1730" s="140" customFormat="1"/>
    <row r="1731" s="140" customFormat="1"/>
    <row r="1732" s="140" customFormat="1"/>
    <row r="1733" s="140" customFormat="1"/>
    <row r="1734" s="140" customFormat="1"/>
    <row r="1735" s="140" customFormat="1"/>
    <row r="1736" s="140" customFormat="1"/>
    <row r="1737" s="140" customFormat="1"/>
    <row r="1738" s="140" customFormat="1"/>
    <row r="1739" s="140" customFormat="1"/>
    <row r="1740" s="140" customFormat="1"/>
    <row r="1741" s="140" customFormat="1"/>
    <row r="1742" s="140" customFormat="1"/>
    <row r="1743" s="140" customFormat="1"/>
    <row r="1744" s="140" customFormat="1"/>
    <row r="1745" s="140" customFormat="1"/>
    <row r="1746" s="140" customFormat="1"/>
    <row r="1747" s="140" customFormat="1"/>
    <row r="1748" s="140" customFormat="1"/>
    <row r="1749" s="140" customFormat="1"/>
    <row r="1750" s="140" customFormat="1"/>
    <row r="1751" s="140" customFormat="1"/>
    <row r="1752" s="140" customFormat="1"/>
    <row r="1753" s="140" customFormat="1"/>
    <row r="1754" s="140" customFormat="1"/>
    <row r="1755" s="140" customFormat="1"/>
    <row r="1756" s="140" customFormat="1"/>
    <row r="1757" s="140" customFormat="1"/>
    <row r="1758" s="140" customFormat="1"/>
    <row r="1759" s="140" customFormat="1"/>
    <row r="1760" s="140" customFormat="1"/>
    <row r="1761" s="140" customFormat="1"/>
    <row r="1762" s="140" customFormat="1"/>
    <row r="1763" s="140" customFormat="1"/>
    <row r="1764" s="140" customFormat="1"/>
    <row r="1765" s="140" customFormat="1"/>
    <row r="1766" s="140" customFormat="1"/>
    <row r="1767" s="140" customFormat="1"/>
    <row r="1768" s="140" customFormat="1"/>
    <row r="1769" s="140" customFormat="1"/>
    <row r="1770" s="140" customFormat="1"/>
    <row r="1771" s="140" customFormat="1"/>
    <row r="1772" s="140" customFormat="1"/>
    <row r="1773" s="140" customFormat="1"/>
    <row r="1774" s="140" customFormat="1"/>
    <row r="1775" s="140" customFormat="1"/>
    <row r="1776" s="140" customFormat="1"/>
    <row r="1777" s="140" customFormat="1"/>
    <row r="1778" s="140" customFormat="1"/>
    <row r="1779" s="140" customFormat="1"/>
    <row r="1780" s="140" customFormat="1"/>
    <row r="1781" s="140" customFormat="1"/>
    <row r="1782" s="140" customFormat="1"/>
    <row r="1783" s="140" customFormat="1"/>
    <row r="1784" s="140" customFormat="1"/>
    <row r="1785" s="140" customFormat="1"/>
    <row r="1786" s="140" customFormat="1"/>
    <row r="1787" s="140" customFormat="1"/>
    <row r="1788" s="140" customFormat="1"/>
    <row r="1789" s="140" customFormat="1"/>
    <row r="1790" s="140" customFormat="1"/>
    <row r="1791" s="140" customFormat="1"/>
    <row r="1792" s="140" customFormat="1"/>
    <row r="1793" s="140" customFormat="1"/>
    <row r="1794" s="140" customFormat="1"/>
    <row r="1795" s="140" customFormat="1"/>
    <row r="1796" s="140" customFormat="1"/>
    <row r="1797" s="140" customFormat="1"/>
    <row r="1798" s="140" customFormat="1"/>
    <row r="1799" s="140" customFormat="1"/>
    <row r="1800" s="140" customFormat="1"/>
    <row r="1801" s="140" customFormat="1"/>
    <row r="1802" s="140" customFormat="1"/>
    <row r="1803" s="140" customFormat="1"/>
    <row r="1804" s="140" customFormat="1"/>
    <row r="1805" s="140" customFormat="1"/>
    <row r="1806" s="140" customFormat="1"/>
    <row r="1807" s="140" customFormat="1"/>
    <row r="1808" s="140" customFormat="1"/>
    <row r="1809" s="140" customFormat="1"/>
    <row r="1810" s="140" customFormat="1"/>
    <row r="1811" s="140" customFormat="1"/>
    <row r="1812" s="140" customFormat="1"/>
    <row r="1813" s="140" customFormat="1"/>
    <row r="1814" s="140" customFormat="1"/>
    <row r="1815" s="140" customFormat="1"/>
    <row r="1816" s="140" customFormat="1"/>
    <row r="1817" s="140" customFormat="1"/>
    <row r="1818" s="140" customFormat="1"/>
    <row r="1819" s="140" customFormat="1"/>
    <row r="1820" s="140" customFormat="1"/>
    <row r="1821" s="140" customFormat="1"/>
    <row r="1822" s="140" customFormat="1"/>
    <row r="1823" s="140" customFormat="1"/>
    <row r="1824" s="140" customFormat="1"/>
    <row r="1825" s="140" customFormat="1"/>
    <row r="1826" s="140" customFormat="1"/>
    <row r="1827" s="140" customFormat="1"/>
    <row r="1828" s="140" customFormat="1"/>
    <row r="1829" s="140" customFormat="1"/>
    <row r="1830" s="140" customFormat="1"/>
    <row r="1831" s="140" customFormat="1"/>
    <row r="1832" s="140" customFormat="1"/>
    <row r="1833" s="140" customFormat="1"/>
    <row r="1834" s="140" customFormat="1"/>
    <row r="1835" s="140" customFormat="1"/>
    <row r="1836" s="140" customFormat="1"/>
    <row r="1837" s="140" customFormat="1"/>
    <row r="1838" s="140" customFormat="1"/>
    <row r="1839" s="140" customFormat="1"/>
    <row r="1840" s="140" customFormat="1"/>
    <row r="1841" s="140" customFormat="1"/>
    <row r="1842" s="140" customFormat="1"/>
    <row r="1843" s="140" customFormat="1"/>
    <row r="1844" s="140" customFormat="1"/>
    <row r="1845" s="140" customFormat="1"/>
    <row r="1846" s="140" customFormat="1"/>
    <row r="1847" s="140" customFormat="1"/>
    <row r="1848" s="140" customFormat="1"/>
    <row r="1849" s="140" customFormat="1"/>
    <row r="1850" s="140" customFormat="1"/>
    <row r="1851" s="140" customFormat="1"/>
    <row r="1852" s="140" customFormat="1"/>
    <row r="1853" s="140" customFormat="1"/>
    <row r="1854" s="140" customFormat="1"/>
    <row r="1855" s="140" customFormat="1"/>
    <row r="1856" s="140" customFormat="1"/>
    <row r="1857" s="140" customFormat="1"/>
    <row r="1858" s="140" customFormat="1"/>
    <row r="1859" s="140" customFormat="1"/>
    <row r="1860" s="140" customFormat="1"/>
    <row r="1861" s="140" customFormat="1"/>
    <row r="1862" s="140" customFormat="1"/>
    <row r="1863" s="140" customFormat="1"/>
    <row r="1864" s="140" customFormat="1"/>
    <row r="1865" s="140" customFormat="1"/>
    <row r="1866" s="140" customFormat="1"/>
    <row r="1867" s="140" customFormat="1"/>
    <row r="1868" s="140" customFormat="1"/>
    <row r="1869" s="140" customFormat="1"/>
    <row r="1870" s="140" customFormat="1"/>
    <row r="1871" s="140" customFormat="1"/>
    <row r="1872" s="140" customFormat="1"/>
    <row r="1873" s="140" customFormat="1"/>
    <row r="1874" s="140" customFormat="1"/>
    <row r="1875" s="140" customFormat="1"/>
    <row r="1876" s="140" customFormat="1"/>
    <row r="1877" s="140" customFormat="1"/>
    <row r="1878" s="140" customFormat="1"/>
    <row r="1879" s="140" customFormat="1"/>
    <row r="1880" s="140" customFormat="1"/>
    <row r="1881" s="140" customFormat="1"/>
    <row r="1882" s="140" customFormat="1"/>
    <row r="1883" s="140" customFormat="1"/>
    <row r="1884" s="140" customFormat="1"/>
    <row r="1885" s="140" customFormat="1"/>
    <row r="1886" s="140" customFormat="1"/>
    <row r="1887" s="140" customFormat="1"/>
    <row r="1888" s="140" customFormat="1"/>
    <row r="1889" s="140" customFormat="1"/>
    <row r="1890" s="140" customFormat="1"/>
    <row r="1891" s="140" customFormat="1"/>
    <row r="1892" s="140" customFormat="1"/>
    <row r="1893" s="140" customFormat="1"/>
    <row r="1894" s="140" customFormat="1"/>
    <row r="1895" s="140" customFormat="1"/>
    <row r="1896" s="140" customFormat="1"/>
    <row r="1897" s="140" customFormat="1"/>
    <row r="1898" s="140" customFormat="1"/>
    <row r="1899" s="140" customFormat="1"/>
    <row r="1900" s="140" customFormat="1"/>
    <row r="1901" s="140" customFormat="1"/>
    <row r="1902" s="140" customFormat="1"/>
    <row r="1903" s="140" customFormat="1"/>
    <row r="1904" s="140" customFormat="1"/>
    <row r="1905" s="140" customFormat="1"/>
    <row r="1906" s="140" customFormat="1"/>
    <row r="1907" s="140" customFormat="1"/>
    <row r="1908" s="140" customFormat="1"/>
    <row r="1909" s="140" customFormat="1"/>
    <row r="1910" s="140" customFormat="1"/>
    <row r="1911" s="140" customFormat="1"/>
    <row r="1912" s="140" customFormat="1"/>
    <row r="1913" s="140" customFormat="1"/>
    <row r="1914" s="140" customFormat="1"/>
    <row r="1915" s="140" customFormat="1"/>
    <row r="1916" s="140" customFormat="1"/>
    <row r="1917" s="140" customFormat="1"/>
    <row r="1918" s="140" customFormat="1"/>
    <row r="1919" s="140" customFormat="1"/>
    <row r="1920" s="140" customFormat="1"/>
    <row r="1921" s="140" customFormat="1"/>
    <row r="1922" s="140" customFormat="1"/>
    <row r="1923" s="140" customFormat="1"/>
    <row r="1924" s="140" customFormat="1"/>
    <row r="1925" s="140" customFormat="1"/>
    <row r="1926" s="140" customFormat="1"/>
    <row r="1927" s="140" customFormat="1"/>
    <row r="1928" s="140" customFormat="1"/>
    <row r="1929" s="140" customFormat="1"/>
    <row r="1930" s="140" customFormat="1"/>
    <row r="1931" s="140" customFormat="1"/>
    <row r="1932" s="140" customFormat="1"/>
    <row r="1933" s="140" customFormat="1"/>
    <row r="1934" s="140" customFormat="1"/>
    <row r="1935" s="140" customFormat="1"/>
    <row r="1936" s="140" customFormat="1"/>
    <row r="1937" s="140" customFormat="1"/>
    <row r="1938" s="140" customFormat="1"/>
    <row r="1939" s="140" customFormat="1"/>
    <row r="1940" s="140" customFormat="1"/>
    <row r="1941" s="140" customFormat="1"/>
    <row r="1942" s="140" customFormat="1"/>
    <row r="1943" s="140" customFormat="1"/>
    <row r="1944" s="140" customFormat="1"/>
    <row r="1945" s="140" customFormat="1"/>
    <row r="1946" s="140" customFormat="1"/>
    <row r="1947" s="140" customFormat="1"/>
    <row r="1948" s="140" customFormat="1"/>
    <row r="1949" s="140" customFormat="1"/>
    <row r="1950" s="140" customFormat="1"/>
    <row r="1951" s="140" customFormat="1"/>
    <row r="1952" s="140" customFormat="1"/>
    <row r="1953" s="140" customFormat="1"/>
    <row r="1954" s="140" customFormat="1"/>
    <row r="1955" s="140" customFormat="1"/>
    <row r="1956" s="140" customFormat="1"/>
    <row r="1957" s="140" customFormat="1"/>
    <row r="1958" s="140" customFormat="1"/>
    <row r="1959" s="140" customFormat="1"/>
    <row r="1960" s="140" customFormat="1"/>
    <row r="1961" s="140" customFormat="1"/>
    <row r="1962" s="140" customFormat="1"/>
    <row r="1963" s="140" customFormat="1"/>
    <row r="1964" s="140" customFormat="1"/>
    <row r="1965" s="140" customFormat="1"/>
    <row r="1966" s="140" customFormat="1"/>
    <row r="1967" s="140" customFormat="1"/>
    <row r="1968" s="140" customFormat="1"/>
    <row r="1969" s="140" customFormat="1"/>
    <row r="1970" s="140" customFormat="1"/>
    <row r="1971" s="140" customFormat="1"/>
    <row r="1972" s="140" customFormat="1"/>
    <row r="1973" s="140" customFormat="1"/>
    <row r="1974" s="140" customFormat="1"/>
    <row r="1975" s="140" customFormat="1"/>
    <row r="1976" s="140" customFormat="1"/>
    <row r="1977" s="140" customFormat="1"/>
    <row r="1978" s="140" customFormat="1"/>
    <row r="1979" s="140" customFormat="1"/>
    <row r="1980" s="140" customFormat="1"/>
    <row r="1981" s="140" customFormat="1"/>
    <row r="1982" s="140" customFormat="1"/>
    <row r="1983" s="140" customFormat="1"/>
    <row r="1984" s="140" customFormat="1"/>
    <row r="1985" s="140" customFormat="1"/>
    <row r="1986" s="140" customFormat="1"/>
    <row r="1987" s="140" customFormat="1"/>
    <row r="1988" s="140" customFormat="1"/>
    <row r="1989" s="140" customFormat="1"/>
    <row r="1990" s="140" customFormat="1"/>
    <row r="1991" s="140" customFormat="1"/>
    <row r="1992" s="140" customFormat="1"/>
    <row r="1993" s="140" customFormat="1"/>
    <row r="1994" s="140" customFormat="1"/>
    <row r="1995" s="140" customFormat="1"/>
    <row r="1996" s="140" customFormat="1"/>
    <row r="1997" s="140" customFormat="1"/>
    <row r="1998" s="140" customFormat="1"/>
    <row r="1999" s="140" customFormat="1"/>
    <row r="2000" s="140" customFormat="1"/>
    <row r="2001" s="140" customFormat="1"/>
    <row r="2002" s="140" customFormat="1"/>
    <row r="2003" s="140" customFormat="1"/>
    <row r="2004" s="140" customFormat="1"/>
    <row r="2005" s="140" customFormat="1"/>
    <row r="2006" s="140" customFormat="1"/>
    <row r="2007" s="140" customFormat="1"/>
    <row r="2008" s="140" customFormat="1"/>
    <row r="2009" s="140" customFormat="1"/>
    <row r="2010" s="140" customFormat="1"/>
    <row r="2011" s="140" customFormat="1"/>
    <row r="2012" s="140" customFormat="1"/>
    <row r="2013" s="140" customFormat="1"/>
    <row r="2014" s="140" customFormat="1"/>
    <row r="2015" s="140" customFormat="1"/>
    <row r="2016" s="140" customFormat="1"/>
    <row r="2017" s="140" customFormat="1"/>
    <row r="2018" s="140" customFormat="1"/>
    <row r="2019" s="140" customFormat="1"/>
    <row r="2020" s="140" customFormat="1"/>
    <row r="2021" s="140" customFormat="1"/>
    <row r="2022" s="140" customFormat="1"/>
    <row r="2023" s="140" customFormat="1"/>
    <row r="2024" s="140" customFormat="1"/>
    <row r="2025" s="140" customFormat="1"/>
    <row r="2026" s="140" customFormat="1"/>
    <row r="2027" s="140" customFormat="1"/>
    <row r="2028" s="140" customFormat="1"/>
    <row r="2029" s="140" customFormat="1"/>
    <row r="2030" s="140" customFormat="1"/>
    <row r="2031" s="140" customFormat="1"/>
    <row r="2032" s="140" customFormat="1"/>
    <row r="2033" s="140" customFormat="1"/>
    <row r="2034" s="140" customFormat="1"/>
    <row r="2035" s="140" customFormat="1"/>
    <row r="2036" s="140" customFormat="1"/>
    <row r="2037" s="140" customFormat="1"/>
    <row r="2038" s="140" customFormat="1"/>
    <row r="2039" s="140" customFormat="1"/>
    <row r="2040" s="140" customFormat="1"/>
    <row r="2041" s="140" customFormat="1"/>
    <row r="2042" s="140" customFormat="1"/>
    <row r="2043" s="140" customFormat="1"/>
    <row r="2044" s="140" customFormat="1"/>
    <row r="2045" s="140" customFormat="1"/>
    <row r="2046" s="140" customFormat="1"/>
    <row r="2047" s="140" customFormat="1"/>
    <row r="2048" s="140" customFormat="1"/>
    <row r="2049" s="140" customFormat="1"/>
    <row r="2050" s="140" customFormat="1"/>
    <row r="2051" s="140" customFormat="1"/>
    <row r="2052" s="140" customFormat="1"/>
    <row r="2053" s="140" customFormat="1"/>
    <row r="2054" s="140" customFormat="1"/>
    <row r="2055" s="140" customFormat="1"/>
    <row r="2056" s="140" customFormat="1"/>
    <row r="2057" s="140" customFormat="1"/>
    <row r="2058" s="140" customFormat="1"/>
    <row r="2059" s="140" customFormat="1"/>
    <row r="2060" s="140" customFormat="1"/>
    <row r="2061" s="140" customFormat="1"/>
    <row r="2062" s="140" customFormat="1"/>
    <row r="2063" s="140" customFormat="1"/>
    <row r="2064" s="140" customFormat="1"/>
    <row r="2065" s="140" customFormat="1"/>
    <row r="2066" s="140" customFormat="1"/>
    <row r="2067" s="140" customFormat="1"/>
    <row r="2068" s="140" customFormat="1"/>
    <row r="2069" s="140" customFormat="1"/>
    <row r="2070" s="140" customFormat="1"/>
    <row r="2071" s="140" customFormat="1"/>
    <row r="2072" s="140" customFormat="1"/>
    <row r="2073" s="140" customFormat="1"/>
    <row r="2074" s="140" customFormat="1"/>
    <row r="2075" s="140" customFormat="1"/>
    <row r="2076" s="140" customFormat="1"/>
    <row r="2077" s="140" customFormat="1"/>
    <row r="2078" s="140" customFormat="1"/>
    <row r="2079" s="140" customFormat="1"/>
    <row r="2080" s="140" customFormat="1"/>
    <row r="2081" s="140" customFormat="1"/>
    <row r="2082" s="140" customFormat="1"/>
    <row r="2083" s="140" customFormat="1"/>
    <row r="2084" s="140" customFormat="1"/>
    <row r="2085" s="140" customFormat="1"/>
    <row r="2086" s="140" customFormat="1"/>
    <row r="2087" s="140" customFormat="1"/>
    <row r="2088" s="140" customFormat="1"/>
    <row r="2089" s="140" customFormat="1"/>
    <row r="2090" s="140" customFormat="1"/>
    <row r="2091" s="140" customFormat="1"/>
    <row r="2092" s="140" customFormat="1"/>
    <row r="2093" s="140" customFormat="1"/>
    <row r="2094" s="140" customFormat="1"/>
    <row r="2095" s="140" customFormat="1"/>
    <row r="2096" s="140" customFormat="1"/>
    <row r="2097" s="140" customFormat="1"/>
    <row r="2098" s="140" customFormat="1"/>
    <row r="2099" s="140" customFormat="1"/>
    <row r="2100" s="140" customFormat="1"/>
    <row r="2101" s="140" customFormat="1"/>
    <row r="2102" s="140" customFormat="1"/>
    <row r="2103" s="140" customFormat="1"/>
    <row r="2104" s="140" customFormat="1"/>
    <row r="2105" s="140" customFormat="1"/>
    <row r="2106" s="140" customFormat="1"/>
    <row r="2107" s="140" customFormat="1"/>
    <row r="2108" s="140" customFormat="1"/>
    <row r="2109" s="140" customFormat="1"/>
    <row r="2110" s="140" customFormat="1"/>
    <row r="2111" s="140" customFormat="1"/>
    <row r="2112" s="140" customFormat="1"/>
    <row r="2113" s="140" customFormat="1"/>
    <row r="2114" s="140" customFormat="1"/>
    <row r="2115" s="140" customFormat="1"/>
    <row r="2116" s="140" customFormat="1"/>
    <row r="2117" s="140" customFormat="1"/>
    <row r="2118" s="140" customFormat="1"/>
    <row r="2119" s="140" customFormat="1"/>
    <row r="2120" s="140" customFormat="1"/>
    <row r="2121" s="140" customFormat="1"/>
    <row r="2122" s="140" customFormat="1"/>
    <row r="2123" s="140" customFormat="1"/>
    <row r="2124" s="140" customFormat="1"/>
    <row r="2125" s="140" customFormat="1"/>
    <row r="2126" s="140" customFormat="1"/>
    <row r="2127" s="140" customFormat="1"/>
    <row r="2128" s="140" customFormat="1"/>
    <row r="2129" s="140" customFormat="1"/>
    <row r="2130" s="140" customFormat="1"/>
    <row r="2131" s="140" customFormat="1"/>
    <row r="2132" s="140" customFormat="1"/>
    <row r="2133" s="140" customFormat="1"/>
    <row r="2134" s="140" customFormat="1"/>
    <row r="2135" s="140" customFormat="1"/>
    <row r="2136" s="140" customFormat="1"/>
    <row r="2137" s="140" customFormat="1"/>
    <row r="2138" s="140" customFormat="1"/>
    <row r="2139" s="140" customFormat="1"/>
    <row r="2140" s="140" customFormat="1"/>
    <row r="2141" s="140" customFormat="1"/>
    <row r="2142" s="140" customFormat="1"/>
    <row r="2143" s="140" customFormat="1"/>
    <row r="2144" s="140" customFormat="1"/>
    <row r="2145" s="140" customFormat="1"/>
    <row r="2146" s="140" customFormat="1"/>
    <row r="2147" s="140" customFormat="1"/>
    <row r="2148" s="140" customFormat="1"/>
    <row r="2149" s="140" customFormat="1"/>
    <row r="2150" s="140" customFormat="1"/>
    <row r="2151" s="140" customFormat="1"/>
    <row r="2152" s="140" customFormat="1"/>
    <row r="2153" s="140" customFormat="1"/>
    <row r="2154" s="140" customFormat="1"/>
    <row r="2155" s="140" customFormat="1"/>
    <row r="2156" s="140" customFormat="1"/>
    <row r="2157" s="140" customFormat="1"/>
    <row r="2158" s="140" customFormat="1"/>
    <row r="2159" s="140" customFormat="1"/>
    <row r="2160" s="140" customFormat="1"/>
    <row r="2161" s="140" customFormat="1"/>
    <row r="2162" s="140" customFormat="1"/>
    <row r="2163" s="140" customFormat="1"/>
    <row r="2164" s="140" customFormat="1"/>
    <row r="2165" s="140" customFormat="1"/>
    <row r="2166" s="140" customFormat="1"/>
    <row r="2167" s="140" customFormat="1"/>
    <row r="2168" s="140" customFormat="1"/>
    <row r="2169" s="140" customFormat="1"/>
    <row r="2170" s="140" customFormat="1"/>
    <row r="2171" s="140" customFormat="1"/>
    <row r="2172" s="140" customFormat="1"/>
    <row r="2173" s="140" customFormat="1"/>
    <row r="2174" s="140" customFormat="1"/>
    <row r="2175" s="140" customFormat="1"/>
    <row r="2176" s="140" customFormat="1"/>
    <row r="2177" s="140" customFormat="1"/>
    <row r="2178" s="140" customFormat="1"/>
    <row r="2179" s="140" customFormat="1"/>
    <row r="2180" s="140" customFormat="1"/>
    <row r="2181" s="140" customFormat="1"/>
    <row r="2182" s="140" customFormat="1"/>
    <row r="2183" s="140" customFormat="1"/>
    <row r="2184" s="140" customFormat="1"/>
    <row r="2185" s="140" customFormat="1"/>
    <row r="2186" s="140" customFormat="1"/>
    <row r="2187" s="140" customFormat="1"/>
    <row r="2188" s="140" customFormat="1"/>
    <row r="2189" s="140" customFormat="1"/>
    <row r="2190" s="140" customFormat="1"/>
    <row r="2191" s="140" customFormat="1"/>
    <row r="2192" s="140" customFormat="1"/>
    <row r="2193" s="140" customFormat="1"/>
    <row r="2194" s="140" customFormat="1"/>
    <row r="2195" s="140" customFormat="1"/>
    <row r="2196" s="140" customFormat="1"/>
    <row r="2197" s="140" customFormat="1"/>
    <row r="2198" s="140" customFormat="1"/>
    <row r="2199" s="140" customFormat="1"/>
    <row r="2200" s="140" customFormat="1"/>
    <row r="2201" s="140" customFormat="1"/>
    <row r="2202" s="140" customFormat="1"/>
    <row r="2203" s="140" customFormat="1"/>
    <row r="2204" s="140" customFormat="1"/>
    <row r="2205" s="140" customFormat="1"/>
    <row r="2206" s="140" customFormat="1"/>
    <row r="2207" s="140" customFormat="1"/>
    <row r="2208" s="140" customFormat="1"/>
    <row r="2209" s="140" customFormat="1"/>
    <row r="2210" s="140" customFormat="1"/>
    <row r="2211" s="140" customFormat="1"/>
    <row r="2212" s="140" customFormat="1"/>
    <row r="2213" s="140" customFormat="1"/>
    <row r="2214" s="140" customFormat="1"/>
    <row r="2215" s="140" customFormat="1"/>
    <row r="2216" s="140" customFormat="1"/>
    <row r="2217" s="140" customFormat="1"/>
    <row r="2218" s="140" customFormat="1"/>
    <row r="2219" s="140" customFormat="1"/>
    <row r="2220" s="140" customFormat="1"/>
    <row r="2221" s="140" customFormat="1"/>
    <row r="2222" s="140" customFormat="1"/>
    <row r="2223" s="140" customFormat="1"/>
    <row r="2224" s="140" customFormat="1"/>
    <row r="2225" s="140" customFormat="1"/>
    <row r="2226" s="140" customFormat="1"/>
    <row r="2227" s="140" customFormat="1"/>
    <row r="2228" s="140" customFormat="1"/>
    <row r="2229" s="140" customFormat="1"/>
    <row r="2230" s="140" customFormat="1"/>
    <row r="2231" s="140" customFormat="1"/>
    <row r="2232" s="140" customFormat="1"/>
    <row r="2233" s="140" customFormat="1"/>
    <row r="2234" s="140" customFormat="1"/>
    <row r="2235" s="140" customFormat="1"/>
    <row r="2236" s="140" customFormat="1"/>
    <row r="2237" s="140" customFormat="1"/>
    <row r="2238" s="140" customFormat="1"/>
    <row r="2239" s="140" customFormat="1"/>
    <row r="2240" s="140" customFormat="1"/>
    <row r="2241" s="140" customFormat="1"/>
    <row r="2242" s="140" customFormat="1"/>
    <row r="2243" s="140" customFormat="1"/>
    <row r="2244" s="140" customFormat="1"/>
    <row r="2245" s="140" customFormat="1"/>
    <row r="2246" s="140" customFormat="1"/>
    <row r="2247" s="140" customFormat="1"/>
    <row r="2248" s="140" customFormat="1"/>
    <row r="2249" s="140" customFormat="1"/>
    <row r="2250" s="140" customFormat="1"/>
    <row r="2251" s="140" customFormat="1"/>
    <row r="2252" s="140" customFormat="1"/>
    <row r="2253" s="140" customFormat="1"/>
    <row r="2254" s="140" customFormat="1"/>
    <row r="2255" s="140" customFormat="1"/>
    <row r="2256" s="140" customFormat="1"/>
    <row r="2257" s="140" customFormat="1"/>
    <row r="2258" s="140" customFormat="1"/>
    <row r="2259" s="140" customFormat="1"/>
    <row r="2260" s="140" customFormat="1"/>
    <row r="2261" s="140" customFormat="1"/>
    <row r="2262" s="140" customFormat="1"/>
    <row r="2263" s="140" customFormat="1"/>
    <row r="2264" s="140" customFormat="1"/>
    <row r="2265" s="140" customFormat="1"/>
    <row r="2266" s="140" customFormat="1"/>
    <row r="2267" s="140" customFormat="1"/>
    <row r="2268" s="140" customFormat="1"/>
    <row r="2269" s="140" customFormat="1"/>
    <row r="2270" s="140" customFormat="1"/>
    <row r="2271" s="140" customFormat="1"/>
    <row r="2272" s="140" customFormat="1"/>
    <row r="2273" s="140" customFormat="1"/>
    <row r="2274" s="140" customFormat="1"/>
    <row r="2275" s="140" customFormat="1"/>
    <row r="2276" s="140" customFormat="1"/>
    <row r="2277" s="140" customFormat="1"/>
    <row r="2278" s="140" customFormat="1"/>
    <row r="2279" s="140" customFormat="1"/>
    <row r="2280" s="140" customFormat="1"/>
    <row r="2281" s="140" customFormat="1"/>
    <row r="2282" s="140" customFormat="1"/>
    <row r="2283" s="140" customFormat="1"/>
    <row r="2284" s="140" customFormat="1"/>
    <row r="2285" s="140" customFormat="1"/>
    <row r="2286" s="140" customFormat="1"/>
    <row r="2287" s="140" customFormat="1"/>
    <row r="2288" s="140" customFormat="1"/>
    <row r="2289" s="140" customFormat="1"/>
    <row r="2290" s="140" customFormat="1"/>
    <row r="2291" s="140" customFormat="1"/>
    <row r="2292" s="140" customFormat="1"/>
    <row r="2293" s="140" customFormat="1"/>
    <row r="2294" s="140" customFormat="1"/>
    <row r="2295" s="140" customFormat="1"/>
    <row r="2296" s="140" customFormat="1"/>
    <row r="2297" s="140" customFormat="1"/>
    <row r="2298" s="140" customFormat="1"/>
    <row r="2299" s="140" customFormat="1"/>
    <row r="2300" s="140" customFormat="1"/>
    <row r="2301" s="140" customFormat="1"/>
    <row r="2302" s="140" customFormat="1"/>
    <row r="2303" s="140" customFormat="1"/>
    <row r="2304" s="140" customFormat="1"/>
    <row r="2305" s="140" customFormat="1"/>
    <row r="2306" s="140" customFormat="1"/>
    <row r="2307" s="140" customFormat="1"/>
    <row r="2308" s="140" customFormat="1"/>
    <row r="2309" s="140" customFormat="1"/>
    <row r="2310" s="140" customFormat="1"/>
    <row r="2311" s="140" customFormat="1"/>
    <row r="2312" s="140" customFormat="1"/>
    <row r="2313" s="140" customFormat="1"/>
    <row r="2314" s="140" customFormat="1"/>
    <row r="2315" s="140" customFormat="1"/>
    <row r="2316" s="140" customFormat="1"/>
    <row r="2317" s="140" customFormat="1"/>
    <row r="2318" s="140" customFormat="1"/>
    <row r="2319" s="140" customFormat="1"/>
    <row r="2320" s="140" customFormat="1"/>
    <row r="2321" s="140" customFormat="1"/>
    <row r="2322" s="140" customFormat="1"/>
    <row r="2323" s="140" customFormat="1"/>
    <row r="2324" s="140" customFormat="1"/>
    <row r="2325" s="140" customFormat="1"/>
    <row r="2326" s="140" customFormat="1"/>
    <row r="2327" s="140" customFormat="1"/>
    <row r="2328" s="140" customFormat="1"/>
    <row r="2329" s="140" customFormat="1"/>
    <row r="2330" s="140" customFormat="1"/>
    <row r="2331" s="140" customFormat="1"/>
    <row r="2332" s="140" customFormat="1"/>
    <row r="2333" s="140" customFormat="1"/>
    <row r="2334" s="140" customFormat="1"/>
    <row r="2335" s="140" customFormat="1"/>
    <row r="2336" s="140" customFormat="1"/>
    <row r="2337" s="140" customFormat="1"/>
    <row r="2338" s="140" customFormat="1"/>
    <row r="2339" s="140" customFormat="1"/>
    <row r="2340" s="140" customFormat="1"/>
    <row r="2341" s="140" customFormat="1"/>
    <row r="2342" s="140" customFormat="1"/>
    <row r="2343" s="140" customFormat="1"/>
    <row r="2344" s="140" customFormat="1"/>
    <row r="2345" s="140" customFormat="1"/>
    <row r="2346" s="140" customFormat="1"/>
    <row r="2347" s="140" customFormat="1"/>
    <row r="2348" s="140" customFormat="1"/>
    <row r="2349" s="140" customFormat="1"/>
    <row r="2350" s="140" customFormat="1"/>
    <row r="2351" s="140" customFormat="1"/>
    <row r="2352" s="140" customFormat="1"/>
    <row r="2353" s="140" customFormat="1"/>
    <row r="2354" s="140" customFormat="1"/>
    <row r="2355" s="140" customFormat="1"/>
    <row r="2356" s="140" customFormat="1"/>
    <row r="2357" s="140" customFormat="1"/>
    <row r="2358" s="140" customFormat="1"/>
    <row r="2359" s="140" customFormat="1"/>
    <row r="2360" s="140" customFormat="1"/>
    <row r="2361" s="140" customFormat="1"/>
    <row r="2362" s="140" customFormat="1"/>
    <row r="2363" s="140" customFormat="1"/>
    <row r="2364" s="140" customFormat="1"/>
    <row r="2365" s="140" customFormat="1"/>
    <row r="2366" s="140" customFormat="1"/>
    <row r="2367" s="140" customFormat="1"/>
    <row r="2368" s="140" customFormat="1"/>
    <row r="2369" s="140" customFormat="1"/>
    <row r="2370" s="140" customFormat="1"/>
    <row r="2371" s="140" customFormat="1"/>
    <row r="2372" s="140" customFormat="1"/>
    <row r="2373" s="140" customFormat="1"/>
    <row r="2374" s="140" customFormat="1"/>
    <row r="2375" s="140" customFormat="1"/>
    <row r="2376" s="140" customFormat="1"/>
    <row r="2377" s="140" customFormat="1"/>
    <row r="2378" s="140" customFormat="1"/>
    <row r="2379" s="140" customFormat="1"/>
    <row r="2380" s="140" customFormat="1"/>
    <row r="2381" s="140" customFormat="1"/>
    <row r="2382" s="140" customFormat="1"/>
    <row r="2383" s="140" customFormat="1"/>
    <row r="2384" s="140" customFormat="1"/>
    <row r="2385" s="140" customFormat="1"/>
    <row r="2386" s="140" customFormat="1"/>
    <row r="2387" s="140" customFormat="1"/>
    <row r="2388" s="140" customFormat="1"/>
    <row r="2389" s="140" customFormat="1"/>
    <row r="2390" s="140" customFormat="1"/>
    <row r="2391" s="140" customFormat="1"/>
    <row r="2392" s="140" customFormat="1"/>
    <row r="2393" s="140" customFormat="1"/>
    <row r="2394" s="140" customFormat="1"/>
    <row r="2395" s="140" customFormat="1"/>
    <row r="2396" s="140" customFormat="1"/>
    <row r="2397" s="140" customFormat="1"/>
    <row r="2398" s="140" customFormat="1"/>
    <row r="2399" s="140" customFormat="1"/>
    <row r="2400" s="140" customFormat="1"/>
    <row r="2401" s="140" customFormat="1"/>
    <row r="2402" s="140" customFormat="1"/>
    <row r="2403" s="140" customFormat="1"/>
    <row r="2404" s="140" customFormat="1"/>
    <row r="2405" s="140" customFormat="1"/>
    <row r="2406" s="140" customFormat="1"/>
    <row r="2407" s="140" customFormat="1"/>
    <row r="2408" s="140" customFormat="1"/>
    <row r="2409" s="140" customFormat="1"/>
    <row r="2410" s="140" customFormat="1"/>
    <row r="2411" s="140" customFormat="1"/>
    <row r="2412" s="140" customFormat="1"/>
    <row r="2413" s="140" customFormat="1"/>
    <row r="2414" s="140" customFormat="1"/>
    <row r="2415" s="140" customFormat="1"/>
    <row r="2416" s="140" customFormat="1"/>
    <row r="2417" s="140" customFormat="1"/>
    <row r="2418" s="140" customFormat="1"/>
    <row r="2419" s="140" customFormat="1"/>
    <row r="2420" s="140" customFormat="1"/>
    <row r="2421" s="140" customFormat="1"/>
    <row r="2422" s="140" customFormat="1"/>
    <row r="2423" s="140" customFormat="1"/>
    <row r="2424" s="140" customFormat="1"/>
    <row r="2425" s="140" customFormat="1"/>
    <row r="2426" s="140" customFormat="1"/>
    <row r="2427" s="140" customFormat="1"/>
    <row r="2428" s="140" customFormat="1"/>
    <row r="2429" s="140" customFormat="1"/>
    <row r="2430" s="140" customFormat="1"/>
    <row r="2431" s="140" customFormat="1"/>
    <row r="2432" s="140" customFormat="1"/>
    <row r="2433" s="140" customFormat="1"/>
    <row r="2434" s="140" customFormat="1"/>
    <row r="2435" s="140" customFormat="1"/>
    <row r="2436" s="140" customFormat="1"/>
    <row r="2437" s="140" customFormat="1"/>
    <row r="2438" s="140" customFormat="1"/>
    <row r="2439" s="140" customFormat="1"/>
    <row r="2440" s="140" customFormat="1"/>
    <row r="2441" s="140" customFormat="1"/>
    <row r="2442" s="140" customFormat="1"/>
    <row r="2443" s="140" customFormat="1"/>
    <row r="2444" s="140" customFormat="1"/>
    <row r="2445" s="140" customFormat="1"/>
    <row r="2446" s="140" customFormat="1"/>
    <row r="2447" s="140" customFormat="1"/>
    <row r="2448" s="140" customFormat="1"/>
    <row r="2449" s="140" customFormat="1"/>
    <row r="2450" s="140" customFormat="1"/>
    <row r="2451" s="140" customFormat="1"/>
    <row r="2452" s="140" customFormat="1"/>
    <row r="2453" s="140" customFormat="1"/>
    <row r="2454" s="140" customFormat="1"/>
    <row r="2455" s="140" customFormat="1"/>
    <row r="2456" s="140" customFormat="1"/>
    <row r="2457" s="140" customFormat="1"/>
    <row r="2458" s="140" customFormat="1"/>
    <row r="2459" s="140" customFormat="1"/>
    <row r="2460" s="140" customFormat="1"/>
    <row r="2461" s="140" customFormat="1"/>
    <row r="2462" s="140" customFormat="1"/>
    <row r="2463" s="140" customFormat="1"/>
    <row r="2464" s="140" customFormat="1"/>
    <row r="2465" s="140" customFormat="1"/>
    <row r="2466" s="140" customFormat="1"/>
    <row r="2467" s="140" customFormat="1"/>
    <row r="2468" s="140" customFormat="1"/>
    <row r="2469" s="140" customFormat="1"/>
    <row r="2470" s="140" customFormat="1"/>
    <row r="2471" s="140" customFormat="1"/>
    <row r="2472" s="140" customFormat="1"/>
    <row r="2473" s="140" customFormat="1"/>
    <row r="2474" s="140" customFormat="1"/>
    <row r="2475" s="140" customFormat="1"/>
    <row r="2476" s="140" customFormat="1"/>
    <row r="2477" s="140" customFormat="1"/>
    <row r="2478" s="140" customFormat="1"/>
    <row r="2479" s="140" customFormat="1"/>
    <row r="2480" s="140" customFormat="1"/>
    <row r="2481" s="140" customFormat="1"/>
    <row r="2482" s="140" customFormat="1"/>
    <row r="2483" s="140" customFormat="1"/>
    <row r="2484" s="140" customFormat="1"/>
    <row r="2485" s="140" customFormat="1"/>
    <row r="2486" s="140" customFormat="1"/>
    <row r="2487" s="140" customFormat="1"/>
    <row r="2488" s="140" customFormat="1"/>
    <row r="2489" s="140" customFormat="1"/>
    <row r="2490" s="140" customFormat="1"/>
    <row r="2491" s="140" customFormat="1"/>
    <row r="2492" s="140" customFormat="1"/>
    <row r="2493" s="140" customFormat="1"/>
    <row r="2494" s="140" customFormat="1"/>
    <row r="2495" s="140" customFormat="1"/>
    <row r="2496" s="140" customFormat="1"/>
    <row r="2497" s="140" customFormat="1"/>
    <row r="2498" s="140" customFormat="1"/>
    <row r="2499" s="140" customFormat="1"/>
    <row r="2500" s="140" customFormat="1"/>
    <row r="2501" s="140" customFormat="1"/>
    <row r="2502" s="140" customFormat="1"/>
    <row r="2503" s="140" customFormat="1"/>
    <row r="2504" s="140" customFormat="1"/>
    <row r="2505" s="140" customFormat="1"/>
    <row r="2506" s="140" customFormat="1"/>
    <row r="2507" s="140" customFormat="1"/>
    <row r="2508" s="140" customFormat="1"/>
    <row r="2509" s="140" customFormat="1"/>
    <row r="2510" s="140" customFormat="1"/>
    <row r="2511" s="140" customFormat="1"/>
    <row r="2512" s="140" customFormat="1"/>
    <row r="2513" s="140" customFormat="1"/>
    <row r="2514" s="140" customFormat="1"/>
    <row r="2515" s="140" customFormat="1"/>
    <row r="2516" s="140" customFormat="1"/>
    <row r="2517" s="140" customFormat="1"/>
    <row r="2518" s="140" customFormat="1"/>
    <row r="2519" s="140" customFormat="1"/>
    <row r="2520" s="140" customFormat="1"/>
    <row r="2521" s="140" customFormat="1"/>
    <row r="2522" s="140" customFormat="1"/>
    <row r="2523" s="140" customFormat="1"/>
    <row r="2524" s="140" customFormat="1"/>
    <row r="2525" s="140" customFormat="1"/>
    <row r="2526" s="140" customFormat="1"/>
    <row r="2527" s="140" customFormat="1"/>
    <row r="2528" s="140" customFormat="1"/>
    <row r="2529" s="140" customFormat="1"/>
    <row r="2530" s="140" customFormat="1"/>
    <row r="2531" s="140" customFormat="1"/>
    <row r="2532" s="140" customFormat="1"/>
    <row r="2533" s="140" customFormat="1"/>
    <row r="2534" s="140" customFormat="1"/>
    <row r="2535" s="140" customFormat="1"/>
    <row r="2536" s="140" customFormat="1"/>
    <row r="2537" s="140" customFormat="1"/>
    <row r="2538" s="140" customFormat="1"/>
    <row r="2539" s="140" customFormat="1"/>
    <row r="2540" s="140" customFormat="1"/>
    <row r="2541" s="140" customFormat="1"/>
    <row r="2542" s="140" customFormat="1"/>
    <row r="2543" s="140" customFormat="1"/>
    <row r="2544" s="140" customFormat="1"/>
    <row r="2545" s="140" customFormat="1"/>
    <row r="2546" s="140" customFormat="1"/>
    <row r="2547" s="140" customFormat="1"/>
    <row r="2548" s="140" customFormat="1"/>
    <row r="2549" s="140" customFormat="1"/>
    <row r="2550" s="140" customFormat="1"/>
    <row r="2551" s="140" customFormat="1"/>
    <row r="2552" s="140" customFormat="1"/>
    <row r="2553" s="140" customFormat="1"/>
    <row r="2554" s="140" customFormat="1"/>
    <row r="2555" s="140" customFormat="1"/>
    <row r="2556" s="140" customFormat="1"/>
    <row r="2557" s="140" customFormat="1"/>
    <row r="2558" s="140" customFormat="1"/>
    <row r="2559" s="140" customFormat="1"/>
    <row r="2560" s="140" customFormat="1"/>
    <row r="2561" s="140" customFormat="1"/>
    <row r="2562" s="140" customFormat="1"/>
    <row r="2563" s="140" customFormat="1"/>
    <row r="2564" s="140" customFormat="1"/>
    <row r="2565" s="140" customFormat="1"/>
    <row r="2566" s="140" customFormat="1"/>
    <row r="2567" s="140" customFormat="1"/>
    <row r="2568" s="140" customFormat="1"/>
    <row r="2569" s="140" customFormat="1"/>
    <row r="2570" s="140" customFormat="1"/>
    <row r="2571" s="140" customFormat="1"/>
    <row r="2572" s="140" customFormat="1"/>
    <row r="2573" s="140" customFormat="1"/>
    <row r="2574" s="140" customFormat="1"/>
    <row r="2575" s="140" customFormat="1"/>
    <row r="2576" s="140" customFormat="1"/>
    <row r="2577" s="140" customFormat="1"/>
    <row r="2578" s="140" customFormat="1"/>
    <row r="2579" s="140" customFormat="1"/>
    <row r="2580" s="140" customFormat="1"/>
    <row r="2581" s="140" customFormat="1"/>
    <row r="2582" s="140" customFormat="1"/>
    <row r="2583" s="140" customFormat="1"/>
    <row r="2584" s="140" customFormat="1"/>
    <row r="2585" s="140" customFormat="1"/>
    <row r="2586" s="140" customFormat="1"/>
    <row r="2587" s="140" customFormat="1"/>
    <row r="2588" s="140" customFormat="1"/>
    <row r="2589" s="140" customFormat="1"/>
    <row r="2590" s="140" customFormat="1"/>
    <row r="2591" s="140" customFormat="1"/>
    <row r="2592" s="140" customFormat="1"/>
    <row r="2593" s="140" customFormat="1"/>
    <row r="2594" s="140" customFormat="1"/>
    <row r="2595" s="140" customFormat="1"/>
    <row r="2596" s="140" customFormat="1"/>
    <row r="2597" s="140" customFormat="1"/>
    <row r="2598" s="140" customFormat="1"/>
    <row r="2599" s="140" customFormat="1"/>
    <row r="2600" s="140" customFormat="1"/>
    <row r="2601" s="140" customFormat="1"/>
  </sheetData>
  <sheetProtection algorithmName="SHA-512" hashValue="nt4CuA4pii7mONKgbEtnbdAEXbIim7tIvVWfacs1FunQOoE7sqRaTp/aD0+WzZDWRDMdE7fM2W7y0pdfB36h+w==" saltValue="8pJx+wk9cE+QVWBGlusdng==" spinCount="100000" sheet="1" objects="1" scenarios="1"/>
  <mergeCells count="7">
    <mergeCell ref="A60:A61"/>
    <mergeCell ref="B2:D2"/>
    <mergeCell ref="B3:D3"/>
    <mergeCell ref="A12:A18"/>
    <mergeCell ref="A20:A30"/>
    <mergeCell ref="A41:A42"/>
    <mergeCell ref="B4:D4"/>
  </mergeCells>
  <conditionalFormatting sqref="D45 C55:C57 C31 C9:C10 D43 C40 C43:C45">
    <cfRule type="cellIs" dxfId="24" priority="3" stopIfTrue="1" operator="lessThan">
      <formula>0</formula>
    </cfRule>
  </conditionalFormatting>
  <conditionalFormatting sqref="D40">
    <cfRule type="cellIs" dxfId="23" priority="2" stopIfTrue="1" operator="lessThan">
      <formula>0</formula>
    </cfRule>
  </conditionalFormatting>
  <conditionalFormatting sqref="D41:D42">
    <cfRule type="cellIs" dxfId="22" priority="1" stopIfTrue="1" operator="lessThan">
      <formula>0</formula>
    </cfRule>
  </conditionalFormatting>
  <hyperlinks>
    <hyperlink ref="D67" location="Index!A1" display="Return to Index"/>
  </hyperlinks>
  <pageMargins left="0.82677165354330717" right="0.23622047244094491" top="0.74803149606299213" bottom="0.74803149606299213" header="0.31496062992125984" footer="0.31496062992125984"/>
  <pageSetup paperSize="9" scale="78" orientation="portrait" horizontalDpi="4294967293" verticalDpi="0" r:id="rId1"/>
  <ignoredErrors>
    <ignoredError sqref="D46"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A1688"/>
  <sheetViews>
    <sheetView topLeftCell="A56" workbookViewId="0">
      <selection activeCell="B4" sqref="B4:D4"/>
    </sheetView>
  </sheetViews>
  <sheetFormatPr defaultColWidth="8.7109375" defaultRowHeight="14.25"/>
  <cols>
    <col min="1" max="1" width="6.85546875" style="211" customWidth="1"/>
    <col min="2" max="2" width="93.42578125" style="85" customWidth="1"/>
    <col min="3" max="3" width="12.7109375" style="85" customWidth="1"/>
    <col min="4" max="4" width="15.7109375" style="85" bestFit="1" customWidth="1"/>
    <col min="5" max="5" width="10" style="178" customWidth="1"/>
    <col min="6" max="7" width="0" style="178" hidden="1" customWidth="1"/>
    <col min="8" max="79" width="8.7109375" style="178"/>
    <col min="80" max="16384" width="8.7109375" style="85"/>
  </cols>
  <sheetData>
    <row r="1" spans="1:6" s="178" customFormat="1">
      <c r="A1" s="1035" t="s">
        <v>88</v>
      </c>
    </row>
    <row r="2" spans="1:6" s="178" customFormat="1">
      <c r="A2" s="211"/>
    </row>
    <row r="3" spans="1:6" s="178" customFormat="1" ht="20.25" customHeight="1">
      <c r="A3" s="211"/>
      <c r="B3" s="1700" t="s">
        <v>3</v>
      </c>
      <c r="C3" s="1700"/>
      <c r="D3" s="1700"/>
      <c r="E3" s="1088"/>
      <c r="F3" s="1088"/>
    </row>
    <row r="4" spans="1:6" s="178" customFormat="1" ht="20.25" customHeight="1">
      <c r="A4" s="211"/>
      <c r="B4" s="1724" t="s">
        <v>578</v>
      </c>
      <c r="C4" s="1724"/>
      <c r="D4" s="1724"/>
      <c r="E4" s="188"/>
      <c r="F4" s="188"/>
    </row>
    <row r="5" spans="1:6" s="178" customFormat="1" ht="20.25" customHeight="1">
      <c r="A5" s="1071"/>
      <c r="B5" s="1089"/>
      <c r="C5" s="142"/>
      <c r="D5" s="142"/>
      <c r="E5" s="1090"/>
      <c r="F5" s="1090"/>
    </row>
    <row r="6" spans="1:6" s="178" customFormat="1" ht="15.75" customHeight="1">
      <c r="A6" s="211"/>
      <c r="B6" s="1072" t="s">
        <v>89</v>
      </c>
      <c r="C6" s="1091"/>
      <c r="D6" s="1092"/>
      <c r="E6" s="1090"/>
      <c r="F6" s="1090"/>
    </row>
    <row r="7" spans="1:6" s="178" customFormat="1" ht="7.5" customHeight="1" thickBot="1">
      <c r="A7" s="1072"/>
      <c r="B7" s="1093"/>
      <c r="C7" s="1094"/>
      <c r="D7" s="1092"/>
      <c r="E7" s="1090"/>
      <c r="F7" s="1090"/>
    </row>
    <row r="8" spans="1:6" ht="30.75" thickBot="1">
      <c r="A8" s="1073"/>
      <c r="B8" s="532" t="s">
        <v>5</v>
      </c>
      <c r="C8" s="533" t="s">
        <v>646</v>
      </c>
      <c r="D8" s="534" t="s">
        <v>646</v>
      </c>
      <c r="E8" s="1095" t="s">
        <v>90</v>
      </c>
      <c r="F8" s="1090"/>
    </row>
    <row r="9" spans="1:6">
      <c r="A9" s="1074"/>
      <c r="B9" s="472" t="s">
        <v>91</v>
      </c>
      <c r="C9" s="86"/>
      <c r="D9" s="87" t="str">
        <f>IF(AND(ISNUMBER(C10),ISNUMBER(C11)),-MAX(0,(C10-C11)),"")</f>
        <v/>
      </c>
      <c r="E9" s="1090"/>
      <c r="F9" s="1090"/>
    </row>
    <row r="10" spans="1:6">
      <c r="A10" s="1727"/>
      <c r="B10" s="474" t="s">
        <v>92</v>
      </c>
      <c r="C10" s="88"/>
      <c r="D10" s="89"/>
      <c r="E10" s="1090"/>
      <c r="F10" s="1090"/>
    </row>
    <row r="11" spans="1:6">
      <c r="A11" s="1727"/>
      <c r="B11" s="474" t="s">
        <v>93</v>
      </c>
      <c r="C11" s="46"/>
      <c r="D11" s="90"/>
      <c r="E11" s="1090"/>
      <c r="F11" s="1090"/>
    </row>
    <row r="12" spans="1:6" hidden="1">
      <c r="A12" s="1728"/>
      <c r="B12" s="473" t="s">
        <v>94</v>
      </c>
      <c r="C12" s="86"/>
      <c r="D12" s="87" t="str">
        <f>IF(AND(ISNUMBER(C13),ISNUMBER(C14)),-MAX(0,(C13-C14)),"")</f>
        <v/>
      </c>
      <c r="E12" s="1090"/>
      <c r="F12" s="1090"/>
    </row>
    <row r="13" spans="1:6" hidden="1">
      <c r="A13" s="1728"/>
      <c r="B13" s="474" t="s">
        <v>95</v>
      </c>
      <c r="C13" s="46"/>
      <c r="D13" s="89"/>
      <c r="E13" s="1090"/>
      <c r="F13" s="1090"/>
    </row>
    <row r="14" spans="1:6" hidden="1">
      <c r="A14" s="1728"/>
      <c r="B14" s="474" t="s">
        <v>93</v>
      </c>
      <c r="C14" s="46"/>
      <c r="D14" s="90"/>
      <c r="E14" s="1090"/>
      <c r="F14" s="1090"/>
    </row>
    <row r="15" spans="1:6" hidden="1">
      <c r="A15" s="1728"/>
      <c r="B15" s="473" t="s">
        <v>96</v>
      </c>
      <c r="C15" s="86"/>
      <c r="D15" s="87" t="str">
        <f>IF(AND(ISNUMBER(C16),ISNUMBER(C17)),-MAX(0,(C16-C17)),"")</f>
        <v/>
      </c>
      <c r="E15" s="1090"/>
      <c r="F15" s="1090"/>
    </row>
    <row r="16" spans="1:6" hidden="1">
      <c r="A16" s="1728"/>
      <c r="B16" s="474" t="s">
        <v>97</v>
      </c>
      <c r="C16" s="46"/>
      <c r="D16" s="89"/>
      <c r="E16" s="1090"/>
      <c r="F16" s="1090"/>
    </row>
    <row r="17" spans="1:6" hidden="1">
      <c r="A17" s="1728"/>
      <c r="B17" s="474" t="s">
        <v>93</v>
      </c>
      <c r="C17" s="46"/>
      <c r="D17" s="90"/>
      <c r="E17" s="1090"/>
      <c r="F17" s="1090"/>
    </row>
    <row r="18" spans="1:6" hidden="1">
      <c r="A18" s="1074"/>
      <c r="B18" s="473" t="s">
        <v>98</v>
      </c>
      <c r="C18" s="86"/>
      <c r="D18" s="87" t="str">
        <f>IF(AND(ISNUMBER(C19),ISNUMBER(C20)),-MAX(0,(C19-C20)),"")</f>
        <v/>
      </c>
      <c r="E18" s="1090"/>
      <c r="F18" s="1090"/>
    </row>
    <row r="19" spans="1:6" hidden="1">
      <c r="A19" s="1727"/>
      <c r="B19" s="474" t="s">
        <v>99</v>
      </c>
      <c r="C19" s="46"/>
      <c r="D19" s="89"/>
      <c r="E19" s="1090"/>
      <c r="F19" s="1090"/>
    </row>
    <row r="20" spans="1:6" hidden="1">
      <c r="A20" s="1727"/>
      <c r="B20" s="474" t="s">
        <v>93</v>
      </c>
      <c r="C20" s="46"/>
      <c r="D20" s="90"/>
      <c r="E20" s="1090"/>
      <c r="F20" s="1090"/>
    </row>
    <row r="21" spans="1:6">
      <c r="A21" s="1074"/>
      <c r="B21" s="473" t="s">
        <v>647</v>
      </c>
      <c r="C21" s="86"/>
      <c r="D21" s="87" t="str">
        <f>IF(AND(ISNUMBER(C22),ISNUMBER(C23),ISNUMBER(#REF!)),-(C22+C23+#REF!),"")</f>
        <v/>
      </c>
      <c r="E21" s="1090"/>
      <c r="F21" s="1090"/>
    </row>
    <row r="22" spans="1:6">
      <c r="A22" s="1727"/>
      <c r="B22" s="474" t="s">
        <v>648</v>
      </c>
      <c r="C22" s="88"/>
      <c r="D22" s="91"/>
      <c r="E22" s="1090"/>
      <c r="F22" s="1090"/>
    </row>
    <row r="23" spans="1:6">
      <c r="A23" s="1728"/>
      <c r="B23" s="474" t="s">
        <v>649</v>
      </c>
      <c r="C23" s="88"/>
      <c r="D23" s="52"/>
      <c r="E23" s="1090"/>
      <c r="F23" s="1090"/>
    </row>
    <row r="24" spans="1:6" ht="25.5">
      <c r="A24" s="1074"/>
      <c r="B24" s="473" t="s">
        <v>101</v>
      </c>
      <c r="C24" s="86"/>
      <c r="D24" s="87" t="str">
        <f>IF(AND(ISNUMBER(C25),ISNUMBER(C26)),-(C25+C26),"")</f>
        <v/>
      </c>
      <c r="E24" s="1090"/>
      <c r="F24" s="1090"/>
    </row>
    <row r="25" spans="1:6">
      <c r="A25" s="1074"/>
      <c r="B25" s="474" t="s">
        <v>102</v>
      </c>
      <c r="C25" s="46"/>
      <c r="D25" s="89"/>
      <c r="E25" s="1090"/>
      <c r="F25" s="1090"/>
    </row>
    <row r="26" spans="1:6">
      <c r="A26" s="1074"/>
      <c r="B26" s="474" t="s">
        <v>103</v>
      </c>
      <c r="C26" s="46"/>
      <c r="D26" s="90"/>
      <c r="E26" s="1090"/>
      <c r="F26" s="1090"/>
    </row>
    <row r="27" spans="1:6" hidden="1">
      <c r="A27" s="1075"/>
      <c r="B27" s="505" t="s">
        <v>64</v>
      </c>
      <c r="C27" s="92">
        <v>0</v>
      </c>
      <c r="D27" s="93">
        <v>0</v>
      </c>
      <c r="E27" s="1090"/>
      <c r="F27" s="1090"/>
    </row>
    <row r="28" spans="1:6" ht="39.75" customHeight="1">
      <c r="A28" s="1074"/>
      <c r="B28" s="506" t="s">
        <v>104</v>
      </c>
      <c r="C28" s="46"/>
      <c r="D28" s="87" t="str">
        <f>IF(ISNUMBER(C28), -C28, "")</f>
        <v/>
      </c>
      <c r="E28" s="1090"/>
      <c r="F28" s="1090"/>
    </row>
    <row r="29" spans="1:6">
      <c r="A29" s="1074"/>
      <c r="B29" s="507" t="s">
        <v>650</v>
      </c>
      <c r="C29" s="46"/>
      <c r="D29" s="94" t="str">
        <f>IF(ISNUMBER(C29), -C29, "")</f>
        <v/>
      </c>
      <c r="E29" s="1090"/>
      <c r="F29" s="1090"/>
    </row>
    <row r="30" spans="1:6" hidden="1">
      <c r="A30" s="1074"/>
      <c r="B30" s="508" t="s">
        <v>105</v>
      </c>
      <c r="C30" s="95"/>
      <c r="D30" s="94" t="str">
        <f>IF(AND(ISNUMBER(C32),ISNUMBER(C31)),-MAX(0, C32-C31),"")</f>
        <v/>
      </c>
      <c r="E30" s="1090"/>
      <c r="F30" s="1090"/>
    </row>
    <row r="31" spans="1:6" hidden="1">
      <c r="A31" s="1727"/>
      <c r="B31" s="509" t="s">
        <v>106</v>
      </c>
      <c r="C31" s="46"/>
      <c r="D31" s="96"/>
      <c r="E31" s="1090"/>
      <c r="F31" s="1090"/>
    </row>
    <row r="32" spans="1:6" hidden="1">
      <c r="A32" s="1727"/>
      <c r="B32" s="510" t="s">
        <v>107</v>
      </c>
      <c r="C32" s="46"/>
      <c r="D32" s="96"/>
      <c r="E32" s="1090"/>
      <c r="F32" s="1090"/>
    </row>
    <row r="33" spans="1:6" ht="25.5" hidden="1" customHeight="1">
      <c r="A33" s="1074"/>
      <c r="B33" s="507" t="s">
        <v>108</v>
      </c>
      <c r="C33" s="46"/>
      <c r="D33" s="94" t="str">
        <f>IF(ISNUMBER(C33), -C33, "")</f>
        <v/>
      </c>
      <c r="E33" s="1090"/>
      <c r="F33" s="1090"/>
    </row>
    <row r="34" spans="1:6" hidden="1">
      <c r="A34" s="1074"/>
      <c r="B34" s="511" t="s">
        <v>109</v>
      </c>
      <c r="C34" s="46"/>
      <c r="D34" s="94" t="str">
        <f>IF(ISNUMBER(C34), -C34, "")</f>
        <v/>
      </c>
      <c r="E34" s="1090"/>
      <c r="F34" s="1090"/>
    </row>
    <row r="35" spans="1:6" ht="40.5" hidden="1" customHeight="1">
      <c r="A35" s="1074"/>
      <c r="B35" s="512" t="s">
        <v>110</v>
      </c>
      <c r="C35" s="46"/>
      <c r="D35" s="87" t="str">
        <f>IF(ISNUMBER(C35), -C35, "")</f>
        <v/>
      </c>
      <c r="E35" s="1090"/>
      <c r="F35" s="1090"/>
    </row>
    <row r="36" spans="1:6" hidden="1">
      <c r="A36" s="1074"/>
      <c r="B36" s="513" t="s">
        <v>111</v>
      </c>
      <c r="C36" s="97"/>
      <c r="D36" s="96"/>
      <c r="E36" s="1090"/>
      <c r="F36" s="1090"/>
    </row>
    <row r="37" spans="1:6">
      <c r="A37" s="1074"/>
      <c r="B37" s="473" t="s">
        <v>112</v>
      </c>
      <c r="C37" s="86"/>
      <c r="D37" s="98" t="str">
        <f>IF(AND(ISNUMBER(C38),ISNUMBER(C39),ISNUMBER(C40)),-MAX(0,C38-C39-C40),"")</f>
        <v/>
      </c>
      <c r="E37" s="1090"/>
      <c r="F37" s="1090"/>
    </row>
    <row r="38" spans="1:6">
      <c r="A38" s="1727"/>
      <c r="B38" s="514" t="s">
        <v>113</v>
      </c>
      <c r="C38" s="46"/>
      <c r="D38" s="89"/>
      <c r="E38" s="1090"/>
      <c r="F38" s="1090"/>
    </row>
    <row r="39" spans="1:6">
      <c r="A39" s="1727"/>
      <c r="B39" s="514" t="s">
        <v>114</v>
      </c>
      <c r="C39" s="46"/>
      <c r="D39" s="52"/>
      <c r="E39" s="1090"/>
      <c r="F39" s="1090"/>
    </row>
    <row r="40" spans="1:6">
      <c r="A40" s="1727"/>
      <c r="B40" s="514" t="s">
        <v>115</v>
      </c>
      <c r="C40" s="46"/>
      <c r="D40" s="90"/>
      <c r="E40" s="1090"/>
      <c r="F40" s="1090"/>
    </row>
    <row r="41" spans="1:6">
      <c r="A41" s="1074"/>
      <c r="B41" s="473" t="s">
        <v>116</v>
      </c>
      <c r="C41" s="86"/>
      <c r="D41" s="99" t="str">
        <f>IF(AND(ISNUMBER(C42),ISNUMBER(C43),ISNUMBER(C44),ISNUMBER(C45),ISNUMBER(C46),ISNUMBER(C47)),-(MAX(0,(C42-C43))+MAX(0,(C44-C45))+C46+C47),"")</f>
        <v/>
      </c>
      <c r="E41" s="1090"/>
      <c r="F41" s="1090" t="s">
        <v>117</v>
      </c>
    </row>
    <row r="42" spans="1:6">
      <c r="A42" s="1727"/>
      <c r="B42" s="515" t="s">
        <v>118</v>
      </c>
      <c r="C42" s="46"/>
      <c r="D42" s="89"/>
      <c r="E42" s="1090"/>
      <c r="F42" s="1096">
        <f>C42-C43</f>
        <v>0</v>
      </c>
    </row>
    <row r="43" spans="1:6">
      <c r="A43" s="1727"/>
      <c r="B43" s="515" t="s">
        <v>119</v>
      </c>
      <c r="C43" s="46"/>
      <c r="D43" s="52"/>
      <c r="E43" s="1090"/>
      <c r="F43" s="1090"/>
    </row>
    <row r="44" spans="1:6">
      <c r="A44" s="1727"/>
      <c r="B44" s="515" t="s">
        <v>120</v>
      </c>
      <c r="C44" s="46"/>
      <c r="D44" s="52"/>
      <c r="E44" s="1090"/>
      <c r="F44" s="1096">
        <f>C44-C45</f>
        <v>0</v>
      </c>
    </row>
    <row r="45" spans="1:6">
      <c r="A45" s="1727"/>
      <c r="B45" s="521" t="s">
        <v>656</v>
      </c>
      <c r="C45" s="46"/>
      <c r="D45" s="52"/>
      <c r="E45" s="1090"/>
      <c r="F45" s="1090"/>
    </row>
    <row r="46" spans="1:6">
      <c r="A46" s="1727"/>
      <c r="B46" s="515" t="s">
        <v>122</v>
      </c>
      <c r="C46" s="46"/>
      <c r="D46" s="52"/>
      <c r="E46" s="1090"/>
      <c r="F46" s="1090"/>
    </row>
    <row r="47" spans="1:6">
      <c r="A47" s="1727"/>
      <c r="B47" s="474" t="s">
        <v>123</v>
      </c>
      <c r="C47" s="46"/>
      <c r="D47" s="52"/>
      <c r="E47" s="1090"/>
      <c r="F47" s="1090"/>
    </row>
    <row r="48" spans="1:6" ht="38.25">
      <c r="A48" s="1074"/>
      <c r="B48" s="473" t="s">
        <v>655</v>
      </c>
      <c r="C48" s="100"/>
      <c r="D48" s="1058"/>
      <c r="E48" s="1090"/>
      <c r="F48" s="1090"/>
    </row>
    <row r="49" spans="1:6">
      <c r="A49" s="1074"/>
      <c r="B49" s="518" t="s">
        <v>651</v>
      </c>
      <c r="C49" s="103"/>
      <c r="D49" s="89"/>
      <c r="E49" s="1097" t="str">
        <f>IF(AND(ISNUMBER('[1]C.7i(T-RegAdj)'!F15),ISNUMBER(C49), NOT('[1]C.7i(T-RegAdj)'!F15=C49)), "FALSE", "")</f>
        <v/>
      </c>
      <c r="F49" s="1090"/>
    </row>
    <row r="50" spans="1:6">
      <c r="A50" s="1074"/>
      <c r="B50" s="521" t="s">
        <v>656</v>
      </c>
      <c r="C50" s="103"/>
      <c r="D50" s="90"/>
      <c r="E50" s="1097" t="str">
        <f>IF(AND(ISNUMBER('[1]C.7i(T-RegAdj)'!F16),ISNUMBER(C50), NOT('[1]C.7i(T-RegAdj)'!F16=C50)), "FALSE", "")</f>
        <v/>
      </c>
      <c r="F50" s="1090"/>
    </row>
    <row r="51" spans="1:6" hidden="1">
      <c r="A51" s="1076"/>
      <c r="B51" s="517" t="s">
        <v>127</v>
      </c>
      <c r="C51" s="86"/>
      <c r="D51" s="87" t="str">
        <f>IF(AND(ISNUMBER(C52),ISNUMBER(C53)),-MAX(0,C52-C53),"")</f>
        <v/>
      </c>
      <c r="E51" s="1090"/>
      <c r="F51" s="1090"/>
    </row>
    <row r="52" spans="1:6" hidden="1">
      <c r="A52" s="1076"/>
      <c r="B52" s="518" t="s">
        <v>126</v>
      </c>
      <c r="C52" s="103"/>
      <c r="D52" s="89"/>
      <c r="E52" s="1097" t="str">
        <f>IF(AND(ISNUMBER('[1]C.7i(T-RegAdj)'!F18),ISNUMBER(C52), NOT('[1]C.7i(T-RegAdj)'!F18=C52)), "FALSE", "")</f>
        <v/>
      </c>
      <c r="F52" s="1090"/>
    </row>
    <row r="53" spans="1:6" hidden="1">
      <c r="A53" s="1076"/>
      <c r="B53" s="516" t="s">
        <v>121</v>
      </c>
      <c r="C53" s="103"/>
      <c r="D53" s="90"/>
      <c r="E53" s="1097" t="str">
        <f>IF(AND(ISNUMBER('[1]C.7i(T-RegAdj)'!F19),ISNUMBER(C53), NOT('[1]C.7i(T-RegAdj)'!F19=C53)), "FALSE", "")</f>
        <v/>
      </c>
      <c r="F53" s="1090"/>
    </row>
    <row r="54" spans="1:6" ht="25.5">
      <c r="A54" s="1076"/>
      <c r="B54" s="517" t="s">
        <v>128</v>
      </c>
      <c r="C54" s="86"/>
      <c r="D54" s="94" t="str">
        <f>IF(AND(ISNUMBER(C55),ISNUMBER(C56)),-MAX(0,C55-C56),"")</f>
        <v/>
      </c>
      <c r="E54" s="1090"/>
      <c r="F54" s="1090"/>
    </row>
    <row r="55" spans="1:6">
      <c r="A55" s="1076"/>
      <c r="B55" s="518" t="s">
        <v>129</v>
      </c>
      <c r="C55" s="46"/>
      <c r="D55" s="89"/>
      <c r="E55" s="1090"/>
      <c r="F55" s="1090"/>
    </row>
    <row r="56" spans="1:6">
      <c r="A56" s="1076"/>
      <c r="B56" s="521" t="s">
        <v>656</v>
      </c>
      <c r="C56" s="103"/>
      <c r="D56" s="52"/>
      <c r="E56" s="1090"/>
      <c r="F56" s="1090"/>
    </row>
    <row r="57" spans="1:6" hidden="1">
      <c r="A57" s="1076"/>
      <c r="B57" s="516" t="s">
        <v>130</v>
      </c>
      <c r="C57" s="104" t="str">
        <f>IF(AND(ISNUMBER(D9), ISNUMBER(D12), ISNUMBER(D15), ISNUMBER(D18), ISNUMBER(D21), ISNUMBER('[1]C.2i(CC)'!D9)), 0.1*(SUM('[1]C.2i(CC)'!D9,'[1]C.2i(CC)'!D10,'[1]C.2i(CC)'!D11,'[1]C.2i(CC)'!D19,'[1]C.2i(CC)'!D31,D9+D12+D15+D18+D21+D24+D27+D28+D29+D30+D33+D34+D35+D37+D41)), "")</f>
        <v/>
      </c>
      <c r="D57" s="105"/>
      <c r="E57" s="1090"/>
      <c r="F57" s="1090"/>
    </row>
    <row r="58" spans="1:6" hidden="1">
      <c r="A58" s="1076"/>
      <c r="B58" s="517" t="s">
        <v>131</v>
      </c>
      <c r="C58" s="106"/>
      <c r="D58" s="107" t="str">
        <f>IF(AND(ISNUMBER(C59), ISNUMBER(C60)), -MAX(0,C59-C60), "")</f>
        <v/>
      </c>
      <c r="E58" s="1090"/>
      <c r="F58" s="1090"/>
    </row>
    <row r="59" spans="1:6" hidden="1">
      <c r="A59" s="1076"/>
      <c r="B59" s="516" t="s">
        <v>132</v>
      </c>
      <c r="C59" s="46"/>
      <c r="D59" s="89"/>
      <c r="E59" s="1090"/>
      <c r="F59" s="1090"/>
    </row>
    <row r="60" spans="1:6" hidden="1">
      <c r="A60" s="1076"/>
      <c r="B60" s="519" t="s">
        <v>121</v>
      </c>
      <c r="C60" s="108"/>
      <c r="D60" s="52"/>
      <c r="E60" s="1090"/>
      <c r="F60" s="1090"/>
    </row>
    <row r="61" spans="1:6">
      <c r="A61" s="1077"/>
      <c r="B61" s="473" t="s">
        <v>133</v>
      </c>
      <c r="C61" s="108"/>
      <c r="D61" s="109" t="str">
        <f>IF(ISNUMBER(C61), -C61, "")</f>
        <v/>
      </c>
      <c r="E61" s="1090"/>
      <c r="F61" s="1090"/>
    </row>
    <row r="62" spans="1:6" ht="25.5">
      <c r="A62" s="1077"/>
      <c r="B62" s="1061" t="s">
        <v>134</v>
      </c>
      <c r="C62" s="108"/>
      <c r="D62" s="1059"/>
      <c r="E62" s="1090"/>
      <c r="F62" s="1090"/>
    </row>
    <row r="63" spans="1:6">
      <c r="A63" s="1077"/>
      <c r="B63" s="1061" t="s">
        <v>654</v>
      </c>
      <c r="C63" s="108"/>
      <c r="D63" s="1059">
        <f>-C63</f>
        <v>0</v>
      </c>
      <c r="E63" s="1090"/>
      <c r="F63" s="1090"/>
    </row>
    <row r="64" spans="1:6">
      <c r="A64" s="1077"/>
      <c r="B64" s="1061" t="s">
        <v>653</v>
      </c>
      <c r="C64" s="108"/>
      <c r="D64" s="1059">
        <f>-C64</f>
        <v>0</v>
      </c>
      <c r="E64" s="1090"/>
      <c r="F64" s="1090"/>
    </row>
    <row r="65" spans="1:6" ht="14.25" customHeight="1" thickBot="1">
      <c r="A65" s="1076"/>
      <c r="B65" s="1062" t="s">
        <v>652</v>
      </c>
      <c r="C65" s="1063"/>
      <c r="D65" s="110">
        <f>-C65</f>
        <v>0</v>
      </c>
      <c r="E65" s="1090"/>
      <c r="F65" s="1090"/>
    </row>
    <row r="66" spans="1:6" ht="15" thickBot="1">
      <c r="A66" s="1078"/>
      <c r="B66" s="1060" t="s">
        <v>135</v>
      </c>
      <c r="C66" s="531"/>
      <c r="D66" s="1099" t="str">
        <f>IF(AND(ISNUMBER(D9),ISNUMBER(D12),ISNUMBER(D15),ISNUMBER(D18),ISNUMBER(D21),ISNUMBER(D24),ISNUMBER(D27),ISNUMBER(D28),ISNUMBER(D29),ISNUMBER(D30),ISNUMBER(D33),ISNUMBER(D34),ISNUMBER(D35),ISNUMBER(D37),ISNUMBER(D41),ISNUMBER(#REF!),ISNUMBER(D51),ISNUMBER(D54),ISNUMBER(D58),ISNUMBER(58),ISNUMBER(59)), SUM(D9:D65),"")</f>
        <v/>
      </c>
      <c r="E66" s="1090"/>
      <c r="F66" s="1090"/>
    </row>
    <row r="67" spans="1:6" ht="14.25" customHeight="1">
      <c r="A67" s="1079"/>
      <c r="B67" s="111"/>
      <c r="C67" s="112"/>
      <c r="D67" s="113"/>
      <c r="E67" s="1090"/>
      <c r="F67" s="1090"/>
    </row>
    <row r="68" spans="1:6" ht="15.75" customHeight="1">
      <c r="A68" s="1080"/>
      <c r="B68" s="39"/>
      <c r="C68" s="40"/>
      <c r="D68" s="61"/>
      <c r="E68" s="1090"/>
      <c r="F68" s="1090"/>
    </row>
    <row r="69" spans="1:6" ht="15.75" customHeight="1">
      <c r="B69" s="114" t="s">
        <v>136</v>
      </c>
      <c r="C69" s="40"/>
      <c r="D69" s="61"/>
      <c r="E69" s="1090"/>
      <c r="F69" s="1090"/>
    </row>
    <row r="70" spans="1:6" ht="7.5" customHeight="1" thickBot="1">
      <c r="A70" s="1081"/>
      <c r="B70" s="39"/>
      <c r="C70" s="40"/>
      <c r="D70" s="61"/>
      <c r="E70" s="1090"/>
      <c r="F70" s="1090"/>
    </row>
    <row r="71" spans="1:6" ht="30.75" thickBot="1">
      <c r="A71" s="1082"/>
      <c r="B71" s="529" t="s">
        <v>5</v>
      </c>
      <c r="C71" s="533" t="s">
        <v>646</v>
      </c>
      <c r="D71" s="534" t="s">
        <v>646</v>
      </c>
      <c r="E71" s="1095" t="s">
        <v>90</v>
      </c>
      <c r="F71" s="1090"/>
    </row>
    <row r="72" spans="1:6">
      <c r="A72" s="1038"/>
      <c r="B72" s="472" t="s">
        <v>137</v>
      </c>
      <c r="C72" s="45"/>
      <c r="D72" s="115" t="str">
        <f>IF(AND(ISNUMBER(C73),ISNUMBER(C74),ISNUMBER(C75), ISNUMBER(C76),ISNUMBER(#REF!),ISNUMBER(#REF!)),-(MAX(0,(C73-C74))+MAX(0,(C75-C76))+#REF!+#REF!),"")</f>
        <v/>
      </c>
      <c r="E72" s="1090"/>
      <c r="F72" s="1090"/>
    </row>
    <row r="73" spans="1:6">
      <c r="A73" s="1719"/>
      <c r="B73" s="515" t="s">
        <v>138</v>
      </c>
      <c r="C73" s="46"/>
      <c r="D73" s="47"/>
      <c r="E73" s="1090"/>
      <c r="F73" s="1096">
        <f>C73-C74</f>
        <v>0</v>
      </c>
    </row>
    <row r="74" spans="1:6">
      <c r="A74" s="1719"/>
      <c r="B74" s="515" t="s">
        <v>119</v>
      </c>
      <c r="C74" s="46"/>
      <c r="D74" s="48"/>
      <c r="E74" s="1090"/>
      <c r="F74" s="1090"/>
    </row>
    <row r="75" spans="1:6">
      <c r="A75" s="1719"/>
      <c r="B75" s="515" t="s">
        <v>139</v>
      </c>
      <c r="C75" s="46"/>
      <c r="D75" s="48"/>
      <c r="E75" s="1090"/>
      <c r="F75" s="1096">
        <f>C75-C76</f>
        <v>0</v>
      </c>
    </row>
    <row r="76" spans="1:6">
      <c r="A76" s="1719"/>
      <c r="B76" s="521" t="s">
        <v>656</v>
      </c>
      <c r="C76" s="46"/>
      <c r="D76" s="48"/>
      <c r="E76" s="1090"/>
      <c r="F76" s="1090"/>
    </row>
    <row r="77" spans="1:6" ht="38.25">
      <c r="A77" s="1038"/>
      <c r="B77" s="473" t="s">
        <v>655</v>
      </c>
      <c r="C77" s="55"/>
      <c r="D77" s="1068"/>
      <c r="E77" s="1090"/>
      <c r="F77" s="1090"/>
    </row>
    <row r="78" spans="1:6">
      <c r="A78" s="1038"/>
      <c r="B78" s="518" t="s">
        <v>651</v>
      </c>
      <c r="C78" s="1067"/>
      <c r="D78" s="1064"/>
      <c r="E78" s="1090"/>
      <c r="F78" s="1090"/>
    </row>
    <row r="79" spans="1:6">
      <c r="A79" s="1038"/>
      <c r="B79" s="521" t="s">
        <v>656</v>
      </c>
      <c r="C79" s="1067"/>
      <c r="D79" s="1064"/>
      <c r="E79" s="1090"/>
      <c r="F79" s="1090"/>
    </row>
    <row r="80" spans="1:6" ht="25.5">
      <c r="A80" s="1038"/>
      <c r="B80" s="517" t="s">
        <v>125</v>
      </c>
      <c r="C80" s="45"/>
      <c r="D80" s="82" t="str">
        <f>IF(AND(ISNUMBER(C81),ISNUMBER(C82)),-MAX(0, C81-C82),"")</f>
        <v/>
      </c>
      <c r="E80" s="1090"/>
      <c r="F80" s="1090"/>
    </row>
    <row r="81" spans="1:6">
      <c r="A81" s="1038"/>
      <c r="B81" s="518" t="s">
        <v>141</v>
      </c>
      <c r="C81" s="46"/>
      <c r="D81" s="47"/>
      <c r="E81" s="1097" t="str">
        <f>IF(AND(ISNUMBER('[1]C.7i(T-RegAdj)'!F28),ISNUMBER(C81), NOT('[1]C.7i(T-RegAdj)'!F28=C81)), "FALSE", "")</f>
        <v/>
      </c>
      <c r="F81" s="1090"/>
    </row>
    <row r="82" spans="1:6">
      <c r="A82" s="1038"/>
      <c r="B82" s="521" t="s">
        <v>656</v>
      </c>
      <c r="C82" s="46"/>
      <c r="D82" s="49"/>
      <c r="E82" s="1097" t="str">
        <f>IF(AND(ISNUMBER('[1]C.7i(T-RegAdj)'!F29),ISNUMBER(C82), NOT('[1]C.7i(T-RegAdj)'!F29=C82)), "FALSE", "")</f>
        <v/>
      </c>
      <c r="F82" s="1090"/>
    </row>
    <row r="83" spans="1:6" hidden="1">
      <c r="A83" s="1083"/>
      <c r="B83" s="517" t="s">
        <v>127</v>
      </c>
      <c r="C83" s="45"/>
      <c r="D83" s="116" t="str">
        <f>IF(AND(ISNUMBER(C84),ISNUMBER(C85)),-MAX(0, C84-C85),"")</f>
        <v/>
      </c>
      <c r="E83" s="1090"/>
      <c r="F83" s="1090"/>
    </row>
    <row r="84" spans="1:6" hidden="1">
      <c r="A84" s="1083"/>
      <c r="B84" s="518" t="s">
        <v>141</v>
      </c>
      <c r="C84" s="46"/>
      <c r="D84" s="47"/>
      <c r="E84" s="1097" t="str">
        <f>IF(AND(ISNUMBER('[1]C.7i(T-RegAdj)'!F31),ISNUMBER(C84), NOT('[1]C.7i(T-RegAdj)'!F31=C84)), "FALSE", "")</f>
        <v/>
      </c>
      <c r="F84" s="1090"/>
    </row>
    <row r="85" spans="1:6" hidden="1">
      <c r="A85" s="1083"/>
      <c r="B85" s="521" t="s">
        <v>121</v>
      </c>
      <c r="C85" s="46"/>
      <c r="D85" s="49"/>
      <c r="E85" s="1097" t="str">
        <f>IF(AND(ISNUMBER('[1]C.7i(T-RegAdj)'!F32),ISNUMBER(C85), NOT('[1]C.7i(T-RegAdj)'!F32=C85)), "FALSE", "")</f>
        <v/>
      </c>
      <c r="F85" s="1090"/>
    </row>
    <row r="86" spans="1:6" ht="25.5" hidden="1">
      <c r="A86" s="1083"/>
      <c r="B86" s="517" t="s">
        <v>128</v>
      </c>
      <c r="C86" s="45"/>
      <c r="D86" s="116" t="str">
        <f>IF(AND(ISNUMBER(C87),ISNUMBER(C88)),-MAX(0, C87-C88),"")</f>
        <v/>
      </c>
      <c r="E86" s="1090"/>
      <c r="F86" s="1090"/>
    </row>
    <row r="87" spans="1:6" ht="25.5" hidden="1">
      <c r="A87" s="1083"/>
      <c r="B87" s="521" t="s">
        <v>142</v>
      </c>
      <c r="C87" s="46"/>
      <c r="D87" s="47"/>
      <c r="E87" s="1090"/>
      <c r="F87" s="1090"/>
    </row>
    <row r="88" spans="1:6" hidden="1">
      <c r="A88" s="1083"/>
      <c r="B88" s="521" t="s">
        <v>121</v>
      </c>
      <c r="C88" s="46"/>
      <c r="D88" s="49"/>
      <c r="E88" s="1090"/>
      <c r="F88" s="1090"/>
    </row>
    <row r="89" spans="1:6" ht="14.25" hidden="1" customHeight="1">
      <c r="A89" s="1083"/>
      <c r="B89" s="517" t="s">
        <v>143</v>
      </c>
      <c r="C89" s="106"/>
      <c r="D89" s="117" t="str">
        <f>IF(AND(ISNUMBER(C90),ISNUMBER(C91)),-MAX(0, C90-C91),"")</f>
        <v/>
      </c>
      <c r="E89" s="1090"/>
      <c r="F89" s="1090"/>
    </row>
    <row r="90" spans="1:6" hidden="1">
      <c r="A90" s="1083"/>
      <c r="B90" s="516" t="s">
        <v>144</v>
      </c>
      <c r="C90" s="108"/>
      <c r="D90" s="47"/>
      <c r="E90" s="1090"/>
      <c r="F90" s="1090"/>
    </row>
    <row r="91" spans="1:6" hidden="1">
      <c r="A91" s="1083"/>
      <c r="B91" s="522" t="s">
        <v>121</v>
      </c>
      <c r="C91" s="46"/>
      <c r="D91" s="118"/>
      <c r="E91" s="1090"/>
      <c r="F91" s="1090"/>
    </row>
    <row r="92" spans="1:6">
      <c r="A92" s="1084"/>
      <c r="B92" s="473" t="s">
        <v>145</v>
      </c>
      <c r="C92" s="46"/>
      <c r="D92" s="56" t="str">
        <f>IF(ISNUMBER(C92),-C92,"")</f>
        <v/>
      </c>
      <c r="E92" s="1090"/>
      <c r="F92" s="1090"/>
    </row>
    <row r="93" spans="1:6" ht="15" thickBot="1">
      <c r="A93" s="1083"/>
      <c r="B93" s="523" t="s">
        <v>146</v>
      </c>
      <c r="C93" s="119"/>
      <c r="D93" s="120" t="str">
        <f>IF(ISNUMBER(D126), IF(-D126&gt;SUM('[1]C.2i(CC)'!D55:D59),(D126+SUM('[1]C.2i(CC)'!D55:D59)),0),"")</f>
        <v/>
      </c>
      <c r="E93" s="1090"/>
      <c r="F93" s="1090"/>
    </row>
    <row r="94" spans="1:6" ht="15" thickBot="1">
      <c r="A94" s="1085"/>
      <c r="B94" s="527" t="s">
        <v>147</v>
      </c>
      <c r="C94" s="530"/>
      <c r="D94" s="1099" t="str">
        <f>IF(AND(ISNUMBER(D72),ISNUMBER(D80),ISNUMBER(D83),ISNUMBER(D86),ISNUMBER(D89),ISNUMBER(D92)),SUM(D72:D93),"")</f>
        <v/>
      </c>
      <c r="E94" s="1090"/>
      <c r="F94" s="1090"/>
    </row>
    <row r="95" spans="1:6" ht="14.25" customHeight="1">
      <c r="A95" s="1086"/>
      <c r="B95" s="121"/>
      <c r="C95" s="122"/>
      <c r="D95" s="123"/>
      <c r="E95" s="1090"/>
      <c r="F95" s="1090"/>
    </row>
    <row r="96" spans="1:6" ht="15.75" customHeight="1">
      <c r="A96" s="1080"/>
      <c r="B96" s="39"/>
      <c r="C96" s="40"/>
      <c r="D96" s="61"/>
      <c r="E96" s="1090"/>
      <c r="F96" s="1090"/>
    </row>
    <row r="97" spans="1:6" ht="15.75" customHeight="1">
      <c r="B97" s="114" t="s">
        <v>148</v>
      </c>
      <c r="C97" s="125"/>
      <c r="D97" s="43"/>
      <c r="E97" s="1090"/>
      <c r="F97" s="1090"/>
    </row>
    <row r="98" spans="1:6" ht="7.5" customHeight="1" thickBot="1">
      <c r="A98" s="1081"/>
      <c r="B98" s="124"/>
      <c r="C98" s="125"/>
      <c r="D98" s="43"/>
      <c r="E98" s="1090"/>
      <c r="F98" s="1090"/>
    </row>
    <row r="99" spans="1:6" ht="30.75" thickBot="1">
      <c r="A99" s="1082"/>
      <c r="B99" s="529" t="s">
        <v>5</v>
      </c>
      <c r="C99" s="533" t="s">
        <v>646</v>
      </c>
      <c r="D99" s="534" t="s">
        <v>646</v>
      </c>
      <c r="E99" s="1090"/>
      <c r="F99" s="1090"/>
    </row>
    <row r="100" spans="1:6" hidden="1">
      <c r="A100" s="1038"/>
      <c r="B100" s="472" t="s">
        <v>100</v>
      </c>
      <c r="C100" s="126"/>
      <c r="D100" s="127" t="str">
        <f>IF(AND(ISNUMBER(C101),ISNUMBER(C102),ISNUMBER(C103)),C101+C102+C103,"")</f>
        <v/>
      </c>
      <c r="E100" s="1090"/>
      <c r="F100" s="1090"/>
    </row>
    <row r="101" spans="1:6" hidden="1">
      <c r="A101" s="1719"/>
      <c r="B101" s="474" t="s">
        <v>149</v>
      </c>
      <c r="C101" s="88"/>
      <c r="D101" s="128"/>
      <c r="E101" s="1090"/>
      <c r="F101" s="1090"/>
    </row>
    <row r="102" spans="1:6" hidden="1">
      <c r="A102" s="1721"/>
      <c r="B102" s="474" t="s">
        <v>150</v>
      </c>
      <c r="C102" s="88"/>
      <c r="D102" s="129"/>
      <c r="E102" s="1090"/>
      <c r="F102" s="1090"/>
    </row>
    <row r="103" spans="1:6" hidden="1">
      <c r="A103" s="1721"/>
      <c r="B103" s="474" t="s">
        <v>151</v>
      </c>
      <c r="C103" s="88"/>
      <c r="D103" s="130"/>
      <c r="E103" s="1090"/>
      <c r="F103" s="1090"/>
    </row>
    <row r="104" spans="1:6">
      <c r="A104" s="1038"/>
      <c r="B104" s="473" t="s">
        <v>152</v>
      </c>
      <c r="C104" s="131"/>
      <c r="D104" s="132" t="str">
        <f>IF(AND(ISNUMBER(C105),ISNUMBER(C106),ISNUMBER(C107),ISNUMBER(C108),ISNUMBER(#REF!),ISNUMBER(#REF!)),-(MAX(0,(C105-C106))+MAX(0,(C107-C108))+#REF!+#REF!),"")</f>
        <v/>
      </c>
      <c r="E104" s="1090"/>
      <c r="F104" s="1090"/>
    </row>
    <row r="105" spans="1:6">
      <c r="A105" s="1719"/>
      <c r="B105" s="520" t="s">
        <v>153</v>
      </c>
      <c r="C105" s="88"/>
      <c r="D105" s="133"/>
      <c r="E105" s="1090"/>
      <c r="F105" s="1096">
        <f>C105-C106</f>
        <v>0</v>
      </c>
    </row>
    <row r="106" spans="1:6">
      <c r="A106" s="1719"/>
      <c r="B106" s="520" t="s">
        <v>119</v>
      </c>
      <c r="C106" s="88"/>
      <c r="D106" s="129"/>
      <c r="E106" s="1090"/>
      <c r="F106" s="1090"/>
    </row>
    <row r="107" spans="1:6">
      <c r="A107" s="1719"/>
      <c r="B107" s="520" t="s">
        <v>154</v>
      </c>
      <c r="C107" s="88"/>
      <c r="D107" s="129"/>
      <c r="E107" s="1090"/>
      <c r="F107" s="1096">
        <f>C107-C108</f>
        <v>0</v>
      </c>
    </row>
    <row r="108" spans="1:6">
      <c r="A108" s="1719"/>
      <c r="B108" s="521" t="s">
        <v>656</v>
      </c>
      <c r="C108" s="88"/>
      <c r="D108" s="129"/>
      <c r="E108" s="1090"/>
      <c r="F108" s="1090"/>
    </row>
    <row r="109" spans="1:6" ht="38.25">
      <c r="A109" s="1038"/>
      <c r="B109" s="473" t="s">
        <v>655</v>
      </c>
      <c r="C109" s="1070"/>
      <c r="D109" s="1069"/>
      <c r="E109" s="1090"/>
      <c r="F109" s="1090"/>
    </row>
    <row r="110" spans="1:6">
      <c r="A110" s="1038"/>
      <c r="B110" s="518" t="s">
        <v>651</v>
      </c>
      <c r="C110" s="1065"/>
      <c r="D110" s="129"/>
      <c r="E110" s="1090"/>
      <c r="F110" s="1090"/>
    </row>
    <row r="111" spans="1:6">
      <c r="A111" s="1038"/>
      <c r="B111" s="521" t="s">
        <v>656</v>
      </c>
      <c r="C111" s="1066"/>
      <c r="D111" s="134"/>
      <c r="E111" s="1090"/>
      <c r="F111" s="1090"/>
    </row>
    <row r="112" spans="1:6" ht="25.5">
      <c r="A112" s="1038"/>
      <c r="B112" s="517" t="s">
        <v>125</v>
      </c>
      <c r="C112" s="126"/>
      <c r="D112" s="127" t="str">
        <f>IF(AND(ISNUMBER(C113),ISNUMBER(C114)),-MAX(0, C113-C114),"")</f>
        <v/>
      </c>
      <c r="E112" s="1090"/>
      <c r="F112" s="1090"/>
    </row>
    <row r="113" spans="1:6">
      <c r="A113" s="1038"/>
      <c r="B113" s="518" t="s">
        <v>155</v>
      </c>
      <c r="C113" s="88"/>
      <c r="D113" s="133"/>
      <c r="E113" s="1090"/>
      <c r="F113" s="1090"/>
    </row>
    <row r="114" spans="1:6">
      <c r="A114" s="1038"/>
      <c r="B114" s="521" t="s">
        <v>656</v>
      </c>
      <c r="C114" s="88"/>
      <c r="D114" s="130"/>
      <c r="E114" s="1090"/>
      <c r="F114" s="1090"/>
    </row>
    <row r="115" spans="1:6" hidden="1">
      <c r="A115" s="1083"/>
      <c r="B115" s="517" t="s">
        <v>127</v>
      </c>
      <c r="C115" s="126"/>
      <c r="D115" s="135" t="str">
        <f>IF(AND(ISNUMBER(C116),ISNUMBER(C117)),-MAX(0, C116-C117),"")</f>
        <v/>
      </c>
      <c r="E115" s="1090"/>
      <c r="F115" s="1090"/>
    </row>
    <row r="116" spans="1:6" hidden="1">
      <c r="A116" s="1083"/>
      <c r="B116" s="518" t="s">
        <v>155</v>
      </c>
      <c r="C116" s="88"/>
      <c r="D116" s="133"/>
      <c r="E116" s="1090"/>
      <c r="F116" s="1090"/>
    </row>
    <row r="117" spans="1:6" hidden="1">
      <c r="A117" s="1083"/>
      <c r="B117" s="520" t="s">
        <v>121</v>
      </c>
      <c r="C117" s="88"/>
      <c r="D117" s="130"/>
      <c r="E117" s="1090"/>
      <c r="F117" s="1090"/>
    </row>
    <row r="118" spans="1:6" ht="25.5" hidden="1">
      <c r="A118" s="1083"/>
      <c r="B118" s="517" t="s">
        <v>128</v>
      </c>
      <c r="C118" s="126"/>
      <c r="D118" s="135" t="str">
        <f>IF(AND(ISNUMBER(C119),ISNUMBER(C120)),-MAX(0, C119-C120),"")</f>
        <v/>
      </c>
      <c r="E118" s="1090"/>
      <c r="F118" s="1090"/>
    </row>
    <row r="119" spans="1:6" ht="25.5" hidden="1">
      <c r="A119" s="1083"/>
      <c r="B119" s="524" t="s">
        <v>156</v>
      </c>
      <c r="C119" s="88"/>
      <c r="D119" s="133"/>
      <c r="E119" s="1090"/>
      <c r="F119" s="1090"/>
    </row>
    <row r="120" spans="1:6" hidden="1">
      <c r="A120" s="1083"/>
      <c r="B120" s="520" t="s">
        <v>121</v>
      </c>
      <c r="C120" s="88"/>
      <c r="D120" s="130"/>
      <c r="E120" s="1090"/>
      <c r="F120" s="1090"/>
    </row>
    <row r="121" spans="1:6" hidden="1">
      <c r="A121" s="1725"/>
      <c r="B121" s="517" t="s">
        <v>157</v>
      </c>
      <c r="C121" s="136"/>
      <c r="D121" s="137" t="str">
        <f>IF(AND(ISNUMBER(C122),ISNUMBER(C123)),-MAX(0, C122-C123),"")</f>
        <v/>
      </c>
      <c r="E121" s="1090"/>
      <c r="F121" s="1090"/>
    </row>
    <row r="122" spans="1:6" ht="14.25" hidden="1" customHeight="1">
      <c r="A122" s="1726"/>
      <c r="B122" s="520" t="s">
        <v>158</v>
      </c>
      <c r="C122" s="88"/>
      <c r="D122" s="133"/>
      <c r="E122" s="1090"/>
      <c r="F122" s="1090"/>
    </row>
    <row r="123" spans="1:6" ht="14.25" hidden="1" customHeight="1">
      <c r="A123" s="1726"/>
      <c r="B123" s="525" t="s">
        <v>121</v>
      </c>
      <c r="C123" s="88"/>
      <c r="D123" s="129"/>
      <c r="E123" s="1090"/>
      <c r="F123" s="1090"/>
    </row>
    <row r="124" spans="1:6" ht="30" customHeight="1">
      <c r="A124" s="1084"/>
      <c r="B124" s="473" t="s">
        <v>159</v>
      </c>
      <c r="C124" s="136"/>
      <c r="D124" s="138" t="str">
        <f>'[1]C.7i(T-RegAdj)'!I34</f>
        <v/>
      </c>
      <c r="E124" s="1090"/>
      <c r="F124" s="1090"/>
    </row>
    <row r="125" spans="1:6" ht="15" thickBot="1">
      <c r="A125" s="1084"/>
      <c r="B125" s="526" t="s">
        <v>160</v>
      </c>
      <c r="C125" s="88"/>
      <c r="D125" s="137" t="str">
        <f>IF(ISNUMBER(C125),-C125,"")</f>
        <v/>
      </c>
      <c r="E125" s="1090"/>
      <c r="F125" s="1090"/>
    </row>
    <row r="126" spans="1:6" ht="15" thickBot="1">
      <c r="A126" s="1086"/>
      <c r="B126" s="527" t="s">
        <v>161</v>
      </c>
      <c r="C126" s="528"/>
      <c r="D126" s="1099" t="str">
        <f>IF(AND(ISNUMBER(D100),ISNUMBER(D104),ISNUMBER(D112),ISNUMBER(D115),ISNUMBER(D118),ISNUMBER(D121),ISNUMBER(D125)),SUM(D100:D125),"")</f>
        <v/>
      </c>
      <c r="E126" s="1090"/>
      <c r="F126" s="1090"/>
    </row>
    <row r="127" spans="1:6" s="178" customFormat="1" ht="14.25" customHeight="1">
      <c r="A127" s="1087"/>
      <c r="B127" s="1087"/>
      <c r="C127" s="1098"/>
      <c r="D127" s="1087"/>
    </row>
    <row r="128" spans="1:6" s="178" customFormat="1">
      <c r="A128" s="211"/>
    </row>
    <row r="129" spans="1:4" s="178" customFormat="1" ht="15.75">
      <c r="A129" s="211"/>
      <c r="D129" s="852" t="s">
        <v>245</v>
      </c>
    </row>
    <row r="130" spans="1:4" s="178" customFormat="1">
      <c r="A130" s="211"/>
    </row>
    <row r="131" spans="1:4" s="178" customFormat="1">
      <c r="A131" s="211"/>
    </row>
    <row r="132" spans="1:4" s="178" customFormat="1">
      <c r="A132" s="211"/>
    </row>
    <row r="133" spans="1:4" s="178" customFormat="1">
      <c r="A133" s="211"/>
    </row>
    <row r="134" spans="1:4" s="178" customFormat="1">
      <c r="A134" s="211"/>
    </row>
    <row r="135" spans="1:4" s="178" customFormat="1">
      <c r="A135" s="211"/>
    </row>
    <row r="136" spans="1:4" s="178" customFormat="1">
      <c r="A136" s="211"/>
    </row>
    <row r="137" spans="1:4" s="178" customFormat="1">
      <c r="A137" s="211"/>
    </row>
    <row r="138" spans="1:4" s="178" customFormat="1">
      <c r="A138" s="211"/>
    </row>
    <row r="139" spans="1:4" s="178" customFormat="1">
      <c r="A139" s="211"/>
    </row>
    <row r="140" spans="1:4" s="178" customFormat="1">
      <c r="A140" s="211"/>
    </row>
    <row r="141" spans="1:4" s="178" customFormat="1">
      <c r="A141" s="211"/>
    </row>
    <row r="142" spans="1:4" s="178" customFormat="1">
      <c r="A142" s="211"/>
    </row>
    <row r="143" spans="1:4" s="178" customFormat="1">
      <c r="A143" s="211"/>
    </row>
    <row r="144" spans="1:4" s="178" customFormat="1">
      <c r="A144" s="211"/>
    </row>
    <row r="145" spans="1:1" s="178" customFormat="1">
      <c r="A145" s="211"/>
    </row>
    <row r="146" spans="1:1" s="178" customFormat="1">
      <c r="A146" s="211"/>
    </row>
    <row r="147" spans="1:1" s="178" customFormat="1">
      <c r="A147" s="211"/>
    </row>
    <row r="148" spans="1:1" s="178" customFormat="1">
      <c r="A148" s="211"/>
    </row>
    <row r="149" spans="1:1" s="178" customFormat="1">
      <c r="A149" s="211"/>
    </row>
    <row r="150" spans="1:1" s="178" customFormat="1">
      <c r="A150" s="211"/>
    </row>
    <row r="151" spans="1:1" s="178" customFormat="1">
      <c r="A151" s="211"/>
    </row>
    <row r="152" spans="1:1" s="178" customFormat="1">
      <c r="A152" s="211"/>
    </row>
    <row r="153" spans="1:1" s="178" customFormat="1">
      <c r="A153" s="211"/>
    </row>
    <row r="154" spans="1:1" s="178" customFormat="1">
      <c r="A154" s="211"/>
    </row>
    <row r="155" spans="1:1" s="178" customFormat="1">
      <c r="A155" s="211"/>
    </row>
    <row r="156" spans="1:1" s="178" customFormat="1">
      <c r="A156" s="211"/>
    </row>
    <row r="157" spans="1:1" s="178" customFormat="1">
      <c r="A157" s="211"/>
    </row>
    <row r="158" spans="1:1" s="178" customFormat="1">
      <c r="A158" s="211"/>
    </row>
    <row r="159" spans="1:1" s="178" customFormat="1">
      <c r="A159" s="211"/>
    </row>
    <row r="160" spans="1:1" s="178" customFormat="1">
      <c r="A160" s="211"/>
    </row>
    <row r="161" spans="1:1" s="178" customFormat="1">
      <c r="A161" s="211"/>
    </row>
    <row r="162" spans="1:1" s="178" customFormat="1">
      <c r="A162" s="211"/>
    </row>
    <row r="163" spans="1:1" s="178" customFormat="1">
      <c r="A163" s="211"/>
    </row>
    <row r="164" spans="1:1" s="178" customFormat="1">
      <c r="A164" s="211"/>
    </row>
    <row r="165" spans="1:1" s="178" customFormat="1">
      <c r="A165" s="211"/>
    </row>
    <row r="166" spans="1:1" s="178" customFormat="1">
      <c r="A166" s="211"/>
    </row>
    <row r="167" spans="1:1" s="178" customFormat="1">
      <c r="A167" s="211"/>
    </row>
    <row r="168" spans="1:1" s="178" customFormat="1">
      <c r="A168" s="211"/>
    </row>
    <row r="169" spans="1:1" s="178" customFormat="1">
      <c r="A169" s="211"/>
    </row>
    <row r="170" spans="1:1" s="178" customFormat="1">
      <c r="A170" s="211"/>
    </row>
    <row r="171" spans="1:1" s="178" customFormat="1">
      <c r="A171" s="211"/>
    </row>
    <row r="172" spans="1:1" s="178" customFormat="1">
      <c r="A172" s="211"/>
    </row>
    <row r="173" spans="1:1" s="178" customFormat="1">
      <c r="A173" s="211"/>
    </row>
    <row r="174" spans="1:1" s="178" customFormat="1">
      <c r="A174" s="211"/>
    </row>
    <row r="175" spans="1:1" s="178" customFormat="1">
      <c r="A175" s="211"/>
    </row>
    <row r="176" spans="1:1" s="178" customFormat="1">
      <c r="A176" s="211"/>
    </row>
    <row r="177" spans="1:1" s="178" customFormat="1">
      <c r="A177" s="211"/>
    </row>
    <row r="178" spans="1:1" s="178" customFormat="1">
      <c r="A178" s="211"/>
    </row>
    <row r="179" spans="1:1" s="178" customFormat="1">
      <c r="A179" s="211"/>
    </row>
    <row r="180" spans="1:1" s="178" customFormat="1">
      <c r="A180" s="211"/>
    </row>
    <row r="181" spans="1:1" s="178" customFormat="1">
      <c r="A181" s="211"/>
    </row>
    <row r="182" spans="1:1" s="178" customFormat="1">
      <c r="A182" s="211"/>
    </row>
    <row r="183" spans="1:1" s="178" customFormat="1">
      <c r="A183" s="211"/>
    </row>
    <row r="184" spans="1:1" s="178" customFormat="1">
      <c r="A184" s="211"/>
    </row>
    <row r="185" spans="1:1" s="178" customFormat="1">
      <c r="A185" s="211"/>
    </row>
    <row r="186" spans="1:1" s="178" customFormat="1">
      <c r="A186" s="211"/>
    </row>
    <row r="187" spans="1:1" s="178" customFormat="1">
      <c r="A187" s="211"/>
    </row>
    <row r="188" spans="1:1" s="178" customFormat="1">
      <c r="A188" s="211"/>
    </row>
    <row r="189" spans="1:1" s="178" customFormat="1">
      <c r="A189" s="211"/>
    </row>
    <row r="190" spans="1:1" s="178" customFormat="1">
      <c r="A190" s="211"/>
    </row>
    <row r="191" spans="1:1" s="178" customFormat="1">
      <c r="A191" s="211"/>
    </row>
    <row r="192" spans="1:1" s="178" customFormat="1">
      <c r="A192" s="211"/>
    </row>
    <row r="193" spans="1:1" s="178" customFormat="1">
      <c r="A193" s="211"/>
    </row>
    <row r="194" spans="1:1" s="178" customFormat="1">
      <c r="A194" s="211"/>
    </row>
    <row r="195" spans="1:1" s="178" customFormat="1">
      <c r="A195" s="211"/>
    </row>
    <row r="196" spans="1:1" s="178" customFormat="1">
      <c r="A196" s="211"/>
    </row>
    <row r="197" spans="1:1" s="178" customFormat="1">
      <c r="A197" s="211"/>
    </row>
    <row r="198" spans="1:1" s="178" customFormat="1">
      <c r="A198" s="211"/>
    </row>
    <row r="199" spans="1:1" s="178" customFormat="1">
      <c r="A199" s="211"/>
    </row>
    <row r="200" spans="1:1" s="178" customFormat="1">
      <c r="A200" s="211"/>
    </row>
    <row r="201" spans="1:1" s="178" customFormat="1">
      <c r="A201" s="211"/>
    </row>
    <row r="202" spans="1:1" s="178" customFormat="1">
      <c r="A202" s="211"/>
    </row>
    <row r="203" spans="1:1" s="178" customFormat="1">
      <c r="A203" s="211"/>
    </row>
    <row r="204" spans="1:1" s="178" customFormat="1">
      <c r="A204" s="211"/>
    </row>
    <row r="205" spans="1:1" s="178" customFormat="1">
      <c r="A205" s="211"/>
    </row>
    <row r="206" spans="1:1" s="178" customFormat="1">
      <c r="A206" s="211"/>
    </row>
    <row r="207" spans="1:1" s="178" customFormat="1">
      <c r="A207" s="211"/>
    </row>
    <row r="208" spans="1:1" s="178" customFormat="1">
      <c r="A208" s="211"/>
    </row>
    <row r="209" spans="1:1" s="178" customFormat="1">
      <c r="A209" s="211"/>
    </row>
    <row r="210" spans="1:1" s="178" customFormat="1">
      <c r="A210" s="211"/>
    </row>
    <row r="211" spans="1:1" s="178" customFormat="1">
      <c r="A211" s="211"/>
    </row>
    <row r="212" spans="1:1" s="178" customFormat="1">
      <c r="A212" s="211"/>
    </row>
    <row r="213" spans="1:1" s="178" customFormat="1">
      <c r="A213" s="211"/>
    </row>
    <row r="214" spans="1:1" s="178" customFormat="1">
      <c r="A214" s="211"/>
    </row>
    <row r="215" spans="1:1" s="178" customFormat="1">
      <c r="A215" s="211"/>
    </row>
    <row r="216" spans="1:1" s="178" customFormat="1">
      <c r="A216" s="211"/>
    </row>
    <row r="217" spans="1:1" s="178" customFormat="1">
      <c r="A217" s="211"/>
    </row>
    <row r="218" spans="1:1" s="178" customFormat="1">
      <c r="A218" s="211"/>
    </row>
    <row r="219" spans="1:1" s="178" customFormat="1">
      <c r="A219" s="211"/>
    </row>
    <row r="220" spans="1:1" s="178" customFormat="1">
      <c r="A220" s="211"/>
    </row>
    <row r="221" spans="1:1" s="178" customFormat="1">
      <c r="A221" s="211"/>
    </row>
    <row r="222" spans="1:1" s="178" customFormat="1">
      <c r="A222" s="211"/>
    </row>
    <row r="223" spans="1:1" s="178" customFormat="1">
      <c r="A223" s="211"/>
    </row>
    <row r="224" spans="1:1" s="178" customFormat="1">
      <c r="A224" s="211"/>
    </row>
    <row r="225" spans="1:1" s="178" customFormat="1">
      <c r="A225" s="211"/>
    </row>
    <row r="226" spans="1:1" s="178" customFormat="1">
      <c r="A226" s="211"/>
    </row>
    <row r="227" spans="1:1" s="178" customFormat="1">
      <c r="A227" s="211"/>
    </row>
    <row r="228" spans="1:1" s="178" customFormat="1">
      <c r="A228" s="211"/>
    </row>
    <row r="229" spans="1:1" s="178" customFormat="1">
      <c r="A229" s="211"/>
    </row>
    <row r="230" spans="1:1" s="178" customFormat="1">
      <c r="A230" s="211"/>
    </row>
    <row r="231" spans="1:1" s="178" customFormat="1">
      <c r="A231" s="211"/>
    </row>
    <row r="232" spans="1:1" s="178" customFormat="1">
      <c r="A232" s="211"/>
    </row>
    <row r="233" spans="1:1" s="178" customFormat="1">
      <c r="A233" s="211"/>
    </row>
    <row r="234" spans="1:1" s="178" customFormat="1">
      <c r="A234" s="211"/>
    </row>
    <row r="235" spans="1:1" s="178" customFormat="1">
      <c r="A235" s="211"/>
    </row>
    <row r="236" spans="1:1" s="178" customFormat="1">
      <c r="A236" s="211"/>
    </row>
    <row r="237" spans="1:1" s="178" customFormat="1">
      <c r="A237" s="211"/>
    </row>
    <row r="238" spans="1:1" s="178" customFormat="1">
      <c r="A238" s="211"/>
    </row>
    <row r="239" spans="1:1" s="178" customFormat="1">
      <c r="A239" s="211"/>
    </row>
    <row r="240" spans="1:1" s="178" customFormat="1">
      <c r="A240" s="211"/>
    </row>
    <row r="241" spans="1:1" s="178" customFormat="1">
      <c r="A241" s="211"/>
    </row>
    <row r="242" spans="1:1" s="178" customFormat="1">
      <c r="A242" s="211"/>
    </row>
    <row r="243" spans="1:1" s="178" customFormat="1">
      <c r="A243" s="211"/>
    </row>
    <row r="244" spans="1:1" s="178" customFormat="1">
      <c r="A244" s="211"/>
    </row>
    <row r="245" spans="1:1" s="178" customFormat="1">
      <c r="A245" s="211"/>
    </row>
    <row r="246" spans="1:1" s="178" customFormat="1">
      <c r="A246" s="211"/>
    </row>
    <row r="247" spans="1:1" s="178" customFormat="1">
      <c r="A247" s="211"/>
    </row>
    <row r="248" spans="1:1" s="178" customFormat="1">
      <c r="A248" s="211"/>
    </row>
    <row r="249" spans="1:1" s="178" customFormat="1">
      <c r="A249" s="211"/>
    </row>
    <row r="250" spans="1:1" s="178" customFormat="1">
      <c r="A250" s="211"/>
    </row>
    <row r="251" spans="1:1" s="178" customFormat="1">
      <c r="A251" s="211"/>
    </row>
    <row r="252" spans="1:1" s="178" customFormat="1">
      <c r="A252" s="211"/>
    </row>
    <row r="253" spans="1:1" s="178" customFormat="1">
      <c r="A253" s="211"/>
    </row>
    <row r="254" spans="1:1" s="178" customFormat="1">
      <c r="A254" s="211"/>
    </row>
    <row r="255" spans="1:1" s="178" customFormat="1">
      <c r="A255" s="211"/>
    </row>
    <row r="256" spans="1:1" s="178" customFormat="1">
      <c r="A256" s="211"/>
    </row>
    <row r="257" spans="1:1" s="178" customFormat="1">
      <c r="A257" s="211"/>
    </row>
    <row r="258" spans="1:1" s="178" customFormat="1">
      <c r="A258" s="211"/>
    </row>
    <row r="259" spans="1:1" s="178" customFormat="1">
      <c r="A259" s="211"/>
    </row>
    <row r="260" spans="1:1" s="178" customFormat="1">
      <c r="A260" s="211"/>
    </row>
    <row r="261" spans="1:1" s="178" customFormat="1">
      <c r="A261" s="211"/>
    </row>
    <row r="262" spans="1:1" s="178" customFormat="1">
      <c r="A262" s="211"/>
    </row>
    <row r="263" spans="1:1" s="178" customFormat="1">
      <c r="A263" s="211"/>
    </row>
    <row r="264" spans="1:1" s="178" customFormat="1">
      <c r="A264" s="211"/>
    </row>
    <row r="265" spans="1:1" s="178" customFormat="1">
      <c r="A265" s="211"/>
    </row>
    <row r="266" spans="1:1" s="178" customFormat="1">
      <c r="A266" s="211"/>
    </row>
    <row r="267" spans="1:1" s="178" customFormat="1">
      <c r="A267" s="211"/>
    </row>
    <row r="268" spans="1:1" s="178" customFormat="1">
      <c r="A268" s="211"/>
    </row>
    <row r="269" spans="1:1" s="178" customFormat="1">
      <c r="A269" s="211"/>
    </row>
    <row r="270" spans="1:1" s="178" customFormat="1">
      <c r="A270" s="211"/>
    </row>
    <row r="271" spans="1:1" s="178" customFormat="1">
      <c r="A271" s="211"/>
    </row>
    <row r="272" spans="1:1" s="178" customFormat="1">
      <c r="A272" s="211"/>
    </row>
    <row r="273" spans="1:1" s="178" customFormat="1">
      <c r="A273" s="211"/>
    </row>
    <row r="274" spans="1:1" s="178" customFormat="1">
      <c r="A274" s="211"/>
    </row>
    <row r="275" spans="1:1" s="178" customFormat="1">
      <c r="A275" s="211"/>
    </row>
    <row r="276" spans="1:1" s="178" customFormat="1">
      <c r="A276" s="211"/>
    </row>
    <row r="277" spans="1:1" s="178" customFormat="1">
      <c r="A277" s="211"/>
    </row>
    <row r="278" spans="1:1" s="178" customFormat="1">
      <c r="A278" s="211"/>
    </row>
    <row r="279" spans="1:1" s="178" customFormat="1">
      <c r="A279" s="211"/>
    </row>
    <row r="280" spans="1:1" s="178" customFormat="1">
      <c r="A280" s="211"/>
    </row>
    <row r="281" spans="1:1" s="178" customFormat="1">
      <c r="A281" s="211"/>
    </row>
    <row r="282" spans="1:1" s="178" customFormat="1">
      <c r="A282" s="211"/>
    </row>
    <row r="283" spans="1:1" s="178" customFormat="1">
      <c r="A283" s="211"/>
    </row>
    <row r="284" spans="1:1" s="178" customFormat="1">
      <c r="A284" s="211"/>
    </row>
    <row r="285" spans="1:1" s="178" customFormat="1">
      <c r="A285" s="211"/>
    </row>
    <row r="286" spans="1:1" s="178" customFormat="1">
      <c r="A286" s="211"/>
    </row>
    <row r="287" spans="1:1" s="178" customFormat="1">
      <c r="A287" s="211"/>
    </row>
    <row r="288" spans="1:1" s="178" customFormat="1">
      <c r="A288" s="211"/>
    </row>
    <row r="289" spans="1:1" s="178" customFormat="1">
      <c r="A289" s="211"/>
    </row>
    <row r="290" spans="1:1" s="178" customFormat="1">
      <c r="A290" s="211"/>
    </row>
    <row r="291" spans="1:1" s="178" customFormat="1">
      <c r="A291" s="211"/>
    </row>
    <row r="292" spans="1:1" s="178" customFormat="1">
      <c r="A292" s="211"/>
    </row>
    <row r="293" spans="1:1" s="178" customFormat="1">
      <c r="A293" s="211"/>
    </row>
    <row r="294" spans="1:1" s="178" customFormat="1">
      <c r="A294" s="211"/>
    </row>
    <row r="295" spans="1:1" s="178" customFormat="1">
      <c r="A295" s="211"/>
    </row>
    <row r="296" spans="1:1" s="178" customFormat="1">
      <c r="A296" s="211"/>
    </row>
    <row r="297" spans="1:1" s="178" customFormat="1">
      <c r="A297" s="211"/>
    </row>
    <row r="298" spans="1:1" s="178" customFormat="1">
      <c r="A298" s="211"/>
    </row>
    <row r="299" spans="1:1" s="178" customFormat="1">
      <c r="A299" s="211"/>
    </row>
    <row r="300" spans="1:1" s="178" customFormat="1">
      <c r="A300" s="211"/>
    </row>
    <row r="301" spans="1:1" s="178" customFormat="1">
      <c r="A301" s="211"/>
    </row>
    <row r="302" spans="1:1" s="178" customFormat="1">
      <c r="A302" s="211"/>
    </row>
    <row r="303" spans="1:1" s="178" customFormat="1">
      <c r="A303" s="211"/>
    </row>
    <row r="304" spans="1:1" s="178" customFormat="1">
      <c r="A304" s="211"/>
    </row>
    <row r="305" spans="1:1" s="178" customFormat="1">
      <c r="A305" s="211"/>
    </row>
    <row r="306" spans="1:1" s="178" customFormat="1">
      <c r="A306" s="211"/>
    </row>
    <row r="307" spans="1:1" s="178" customFormat="1">
      <c r="A307" s="211"/>
    </row>
    <row r="308" spans="1:1" s="178" customFormat="1">
      <c r="A308" s="211"/>
    </row>
    <row r="309" spans="1:1" s="178" customFormat="1">
      <c r="A309" s="211"/>
    </row>
    <row r="310" spans="1:1" s="178" customFormat="1">
      <c r="A310" s="211"/>
    </row>
    <row r="311" spans="1:1" s="178" customFormat="1">
      <c r="A311" s="211"/>
    </row>
    <row r="312" spans="1:1" s="178" customFormat="1">
      <c r="A312" s="211"/>
    </row>
    <row r="313" spans="1:1" s="178" customFormat="1">
      <c r="A313" s="211"/>
    </row>
    <row r="314" spans="1:1" s="178" customFormat="1">
      <c r="A314" s="211"/>
    </row>
    <row r="315" spans="1:1" s="178" customFormat="1">
      <c r="A315" s="211"/>
    </row>
    <row r="316" spans="1:1" s="178" customFormat="1">
      <c r="A316" s="211"/>
    </row>
    <row r="317" spans="1:1" s="178" customFormat="1">
      <c r="A317" s="211"/>
    </row>
    <row r="318" spans="1:1" s="178" customFormat="1">
      <c r="A318" s="211"/>
    </row>
    <row r="319" spans="1:1" s="178" customFormat="1">
      <c r="A319" s="211"/>
    </row>
    <row r="320" spans="1:1" s="178" customFormat="1">
      <c r="A320" s="211"/>
    </row>
    <row r="321" spans="1:1" s="178" customFormat="1">
      <c r="A321" s="211"/>
    </row>
    <row r="322" spans="1:1" s="178" customFormat="1">
      <c r="A322" s="211"/>
    </row>
    <row r="323" spans="1:1" s="178" customFormat="1">
      <c r="A323" s="211"/>
    </row>
    <row r="324" spans="1:1" s="178" customFormat="1">
      <c r="A324" s="211"/>
    </row>
    <row r="325" spans="1:1" s="178" customFormat="1">
      <c r="A325" s="211"/>
    </row>
    <row r="326" spans="1:1" s="178" customFormat="1">
      <c r="A326" s="211"/>
    </row>
    <row r="327" spans="1:1" s="178" customFormat="1">
      <c r="A327" s="211"/>
    </row>
    <row r="328" spans="1:1" s="178" customFormat="1">
      <c r="A328" s="211"/>
    </row>
    <row r="329" spans="1:1" s="178" customFormat="1">
      <c r="A329" s="211"/>
    </row>
    <row r="330" spans="1:1" s="178" customFormat="1">
      <c r="A330" s="211"/>
    </row>
    <row r="331" spans="1:1" s="178" customFormat="1">
      <c r="A331" s="211"/>
    </row>
    <row r="332" spans="1:1" s="178" customFormat="1">
      <c r="A332" s="211"/>
    </row>
    <row r="333" spans="1:1" s="178" customFormat="1">
      <c r="A333" s="211"/>
    </row>
    <row r="334" spans="1:1" s="178" customFormat="1">
      <c r="A334" s="211"/>
    </row>
    <row r="335" spans="1:1" s="178" customFormat="1">
      <c r="A335" s="211"/>
    </row>
    <row r="336" spans="1:1" s="178" customFormat="1">
      <c r="A336" s="211"/>
    </row>
    <row r="337" spans="1:1" s="178" customFormat="1">
      <c r="A337" s="211"/>
    </row>
    <row r="338" spans="1:1" s="178" customFormat="1">
      <c r="A338" s="211"/>
    </row>
    <row r="339" spans="1:1" s="178" customFormat="1">
      <c r="A339" s="211"/>
    </row>
    <row r="340" spans="1:1" s="178" customFormat="1">
      <c r="A340" s="211"/>
    </row>
    <row r="341" spans="1:1" s="178" customFormat="1">
      <c r="A341" s="211"/>
    </row>
    <row r="342" spans="1:1" s="178" customFormat="1">
      <c r="A342" s="211"/>
    </row>
    <row r="343" spans="1:1" s="178" customFormat="1">
      <c r="A343" s="211"/>
    </row>
    <row r="344" spans="1:1" s="178" customFormat="1">
      <c r="A344" s="211"/>
    </row>
    <row r="345" spans="1:1" s="178" customFormat="1">
      <c r="A345" s="211"/>
    </row>
    <row r="346" spans="1:1" s="178" customFormat="1">
      <c r="A346" s="211"/>
    </row>
    <row r="347" spans="1:1" s="178" customFormat="1">
      <c r="A347" s="211"/>
    </row>
    <row r="348" spans="1:1" s="178" customFormat="1">
      <c r="A348" s="211"/>
    </row>
    <row r="349" spans="1:1" s="178" customFormat="1">
      <c r="A349" s="211"/>
    </row>
    <row r="350" spans="1:1" s="178" customFormat="1">
      <c r="A350" s="211"/>
    </row>
    <row r="351" spans="1:1" s="178" customFormat="1">
      <c r="A351" s="211"/>
    </row>
    <row r="352" spans="1:1" s="178" customFormat="1">
      <c r="A352" s="211"/>
    </row>
    <row r="353" spans="1:1" s="178" customFormat="1">
      <c r="A353" s="211"/>
    </row>
    <row r="354" spans="1:1" s="178" customFormat="1">
      <c r="A354" s="211"/>
    </row>
    <row r="355" spans="1:1" s="178" customFormat="1">
      <c r="A355" s="211"/>
    </row>
    <row r="356" spans="1:1" s="178" customFormat="1">
      <c r="A356" s="211"/>
    </row>
    <row r="357" spans="1:1" s="178" customFormat="1">
      <c r="A357" s="211"/>
    </row>
    <row r="358" spans="1:1" s="178" customFormat="1">
      <c r="A358" s="211"/>
    </row>
    <row r="359" spans="1:1" s="178" customFormat="1">
      <c r="A359" s="211"/>
    </row>
    <row r="360" spans="1:1" s="178" customFormat="1">
      <c r="A360" s="211"/>
    </row>
    <row r="361" spans="1:1" s="178" customFormat="1">
      <c r="A361" s="211"/>
    </row>
    <row r="362" spans="1:1" s="178" customFormat="1">
      <c r="A362" s="211"/>
    </row>
    <row r="363" spans="1:1" s="178" customFormat="1">
      <c r="A363" s="211"/>
    </row>
    <row r="364" spans="1:1" s="178" customFormat="1">
      <c r="A364" s="211"/>
    </row>
    <row r="365" spans="1:1" s="178" customFormat="1">
      <c r="A365" s="211"/>
    </row>
    <row r="366" spans="1:1" s="178" customFormat="1">
      <c r="A366" s="211"/>
    </row>
    <row r="367" spans="1:1" s="178" customFormat="1">
      <c r="A367" s="211"/>
    </row>
    <row r="368" spans="1:1" s="178" customFormat="1">
      <c r="A368" s="211"/>
    </row>
    <row r="369" spans="1:1" s="178" customFormat="1">
      <c r="A369" s="211"/>
    </row>
    <row r="370" spans="1:1" s="178" customFormat="1">
      <c r="A370" s="211"/>
    </row>
    <row r="371" spans="1:1" s="178" customFormat="1">
      <c r="A371" s="211"/>
    </row>
    <row r="372" spans="1:1" s="178" customFormat="1">
      <c r="A372" s="211"/>
    </row>
    <row r="373" spans="1:1" s="178" customFormat="1">
      <c r="A373" s="211"/>
    </row>
    <row r="374" spans="1:1" s="178" customFormat="1">
      <c r="A374" s="211"/>
    </row>
    <row r="375" spans="1:1" s="178" customFormat="1">
      <c r="A375" s="211"/>
    </row>
    <row r="376" spans="1:1" s="178" customFormat="1">
      <c r="A376" s="211"/>
    </row>
    <row r="377" spans="1:1" s="178" customFormat="1">
      <c r="A377" s="211"/>
    </row>
    <row r="378" spans="1:1" s="178" customFormat="1">
      <c r="A378" s="211"/>
    </row>
    <row r="379" spans="1:1" s="178" customFormat="1">
      <c r="A379" s="211"/>
    </row>
    <row r="380" spans="1:1" s="178" customFormat="1">
      <c r="A380" s="211"/>
    </row>
    <row r="381" spans="1:1" s="178" customFormat="1">
      <c r="A381" s="211"/>
    </row>
    <row r="382" spans="1:1" s="178" customFormat="1">
      <c r="A382" s="211"/>
    </row>
    <row r="383" spans="1:1" s="178" customFormat="1">
      <c r="A383" s="211"/>
    </row>
    <row r="384" spans="1:1" s="178" customFormat="1">
      <c r="A384" s="211"/>
    </row>
    <row r="385" spans="1:1" s="178" customFormat="1">
      <c r="A385" s="211"/>
    </row>
    <row r="386" spans="1:1" s="178" customFormat="1">
      <c r="A386" s="211"/>
    </row>
    <row r="387" spans="1:1" s="178" customFormat="1">
      <c r="A387" s="211"/>
    </row>
    <row r="388" spans="1:1" s="178" customFormat="1">
      <c r="A388" s="211"/>
    </row>
    <row r="389" spans="1:1" s="178" customFormat="1">
      <c r="A389" s="211"/>
    </row>
    <row r="390" spans="1:1" s="178" customFormat="1">
      <c r="A390" s="211"/>
    </row>
    <row r="391" spans="1:1" s="178" customFormat="1">
      <c r="A391" s="211"/>
    </row>
    <row r="392" spans="1:1" s="178" customFormat="1">
      <c r="A392" s="211"/>
    </row>
    <row r="393" spans="1:1" s="178" customFormat="1">
      <c r="A393" s="211"/>
    </row>
    <row r="394" spans="1:1" s="178" customFormat="1">
      <c r="A394" s="211"/>
    </row>
    <row r="395" spans="1:1" s="178" customFormat="1">
      <c r="A395" s="211"/>
    </row>
    <row r="396" spans="1:1" s="178" customFormat="1">
      <c r="A396" s="211"/>
    </row>
    <row r="397" spans="1:1" s="178" customFormat="1">
      <c r="A397" s="211"/>
    </row>
    <row r="398" spans="1:1" s="178" customFormat="1">
      <c r="A398" s="211"/>
    </row>
    <row r="399" spans="1:1" s="178" customFormat="1">
      <c r="A399" s="211"/>
    </row>
    <row r="400" spans="1:1" s="178" customFormat="1">
      <c r="A400" s="211"/>
    </row>
    <row r="401" spans="1:1" s="178" customFormat="1">
      <c r="A401" s="211"/>
    </row>
    <row r="402" spans="1:1" s="178" customFormat="1">
      <c r="A402" s="211"/>
    </row>
    <row r="403" spans="1:1" s="178" customFormat="1">
      <c r="A403" s="211"/>
    </row>
    <row r="404" spans="1:1" s="178" customFormat="1">
      <c r="A404" s="211"/>
    </row>
    <row r="405" spans="1:1" s="178" customFormat="1">
      <c r="A405" s="211"/>
    </row>
    <row r="406" spans="1:1" s="178" customFormat="1">
      <c r="A406" s="211"/>
    </row>
    <row r="407" spans="1:1" s="178" customFormat="1">
      <c r="A407" s="211"/>
    </row>
    <row r="408" spans="1:1" s="178" customFormat="1">
      <c r="A408" s="211"/>
    </row>
    <row r="409" spans="1:1" s="178" customFormat="1">
      <c r="A409" s="211"/>
    </row>
    <row r="410" spans="1:1" s="178" customFormat="1">
      <c r="A410" s="211"/>
    </row>
    <row r="411" spans="1:1" s="178" customFormat="1">
      <c r="A411" s="211"/>
    </row>
    <row r="412" spans="1:1" s="178" customFormat="1">
      <c r="A412" s="211"/>
    </row>
    <row r="413" spans="1:1" s="178" customFormat="1">
      <c r="A413" s="211"/>
    </row>
    <row r="414" spans="1:1" s="178" customFormat="1">
      <c r="A414" s="211"/>
    </row>
    <row r="415" spans="1:1" s="178" customFormat="1">
      <c r="A415" s="211"/>
    </row>
    <row r="416" spans="1:1" s="178" customFormat="1">
      <c r="A416" s="211"/>
    </row>
    <row r="417" spans="1:1" s="178" customFormat="1">
      <c r="A417" s="211"/>
    </row>
    <row r="418" spans="1:1" s="178" customFormat="1">
      <c r="A418" s="211"/>
    </row>
    <row r="419" spans="1:1" s="178" customFormat="1">
      <c r="A419" s="211"/>
    </row>
    <row r="420" spans="1:1" s="178" customFormat="1">
      <c r="A420" s="211"/>
    </row>
    <row r="421" spans="1:1" s="178" customFormat="1">
      <c r="A421" s="211"/>
    </row>
    <row r="422" spans="1:1" s="178" customFormat="1">
      <c r="A422" s="211"/>
    </row>
    <row r="423" spans="1:1" s="178" customFormat="1">
      <c r="A423" s="211"/>
    </row>
    <row r="424" spans="1:1" s="178" customFormat="1">
      <c r="A424" s="211"/>
    </row>
    <row r="425" spans="1:1" s="178" customFormat="1">
      <c r="A425" s="211"/>
    </row>
    <row r="426" spans="1:1" s="178" customFormat="1">
      <c r="A426" s="211"/>
    </row>
    <row r="427" spans="1:1" s="178" customFormat="1">
      <c r="A427" s="211"/>
    </row>
    <row r="428" spans="1:1" s="178" customFormat="1">
      <c r="A428" s="211"/>
    </row>
    <row r="429" spans="1:1" s="178" customFormat="1">
      <c r="A429" s="211"/>
    </row>
    <row r="430" spans="1:1" s="178" customFormat="1">
      <c r="A430" s="211"/>
    </row>
    <row r="431" spans="1:1" s="178" customFormat="1">
      <c r="A431" s="211"/>
    </row>
    <row r="432" spans="1:1" s="178" customFormat="1">
      <c r="A432" s="211"/>
    </row>
    <row r="433" spans="1:1" s="178" customFormat="1">
      <c r="A433" s="211"/>
    </row>
    <row r="434" spans="1:1" s="178" customFormat="1">
      <c r="A434" s="211"/>
    </row>
    <row r="435" spans="1:1" s="178" customFormat="1">
      <c r="A435" s="211"/>
    </row>
    <row r="436" spans="1:1" s="178" customFormat="1">
      <c r="A436" s="211"/>
    </row>
    <row r="437" spans="1:1" s="178" customFormat="1">
      <c r="A437" s="211"/>
    </row>
    <row r="438" spans="1:1" s="178" customFormat="1">
      <c r="A438" s="211"/>
    </row>
    <row r="439" spans="1:1" s="178" customFormat="1">
      <c r="A439" s="211"/>
    </row>
    <row r="440" spans="1:1" s="178" customFormat="1">
      <c r="A440" s="211"/>
    </row>
    <row r="441" spans="1:1" s="178" customFormat="1">
      <c r="A441" s="211"/>
    </row>
    <row r="442" spans="1:1" s="178" customFormat="1">
      <c r="A442" s="211"/>
    </row>
    <row r="443" spans="1:1" s="178" customFormat="1">
      <c r="A443" s="211"/>
    </row>
    <row r="444" spans="1:1" s="178" customFormat="1">
      <c r="A444" s="211"/>
    </row>
    <row r="445" spans="1:1" s="178" customFormat="1">
      <c r="A445" s="211"/>
    </row>
    <row r="446" spans="1:1" s="178" customFormat="1">
      <c r="A446" s="211"/>
    </row>
    <row r="447" spans="1:1" s="178" customFormat="1">
      <c r="A447" s="211"/>
    </row>
    <row r="448" spans="1:1" s="178" customFormat="1">
      <c r="A448" s="211"/>
    </row>
    <row r="449" spans="1:1" s="178" customFormat="1">
      <c r="A449" s="211"/>
    </row>
    <row r="450" spans="1:1" s="178" customFormat="1">
      <c r="A450" s="211"/>
    </row>
    <row r="451" spans="1:1" s="178" customFormat="1">
      <c r="A451" s="211"/>
    </row>
    <row r="452" spans="1:1" s="178" customFormat="1">
      <c r="A452" s="211"/>
    </row>
    <row r="453" spans="1:1" s="178" customFormat="1">
      <c r="A453" s="211"/>
    </row>
    <row r="454" spans="1:1" s="178" customFormat="1">
      <c r="A454" s="211"/>
    </row>
    <row r="455" spans="1:1" s="178" customFormat="1">
      <c r="A455" s="211"/>
    </row>
    <row r="456" spans="1:1" s="178" customFormat="1">
      <c r="A456" s="211"/>
    </row>
    <row r="457" spans="1:1" s="178" customFormat="1">
      <c r="A457" s="211"/>
    </row>
    <row r="458" spans="1:1" s="178" customFormat="1">
      <c r="A458" s="211"/>
    </row>
    <row r="459" spans="1:1" s="178" customFormat="1">
      <c r="A459" s="211"/>
    </row>
    <row r="460" spans="1:1" s="178" customFormat="1">
      <c r="A460" s="211"/>
    </row>
    <row r="461" spans="1:1" s="178" customFormat="1">
      <c r="A461" s="211"/>
    </row>
    <row r="462" spans="1:1" s="178" customFormat="1">
      <c r="A462" s="211"/>
    </row>
    <row r="463" spans="1:1" s="178" customFormat="1">
      <c r="A463" s="211"/>
    </row>
    <row r="464" spans="1:1" s="178" customFormat="1">
      <c r="A464" s="211"/>
    </row>
    <row r="465" spans="1:1" s="178" customFormat="1">
      <c r="A465" s="211"/>
    </row>
    <row r="466" spans="1:1" s="178" customFormat="1">
      <c r="A466" s="211"/>
    </row>
    <row r="467" spans="1:1" s="178" customFormat="1">
      <c r="A467" s="211"/>
    </row>
    <row r="468" spans="1:1" s="178" customFormat="1">
      <c r="A468" s="211"/>
    </row>
    <row r="469" spans="1:1" s="178" customFormat="1">
      <c r="A469" s="211"/>
    </row>
    <row r="470" spans="1:1" s="178" customFormat="1">
      <c r="A470" s="211"/>
    </row>
    <row r="471" spans="1:1" s="178" customFormat="1">
      <c r="A471" s="211"/>
    </row>
    <row r="472" spans="1:1" s="178" customFormat="1">
      <c r="A472" s="211"/>
    </row>
    <row r="473" spans="1:1" s="178" customFormat="1">
      <c r="A473" s="211"/>
    </row>
    <row r="474" spans="1:1" s="178" customFormat="1">
      <c r="A474" s="211"/>
    </row>
    <row r="475" spans="1:1" s="178" customFormat="1">
      <c r="A475" s="211"/>
    </row>
    <row r="476" spans="1:1" s="178" customFormat="1">
      <c r="A476" s="211"/>
    </row>
    <row r="477" spans="1:1" s="178" customFormat="1">
      <c r="A477" s="211"/>
    </row>
    <row r="478" spans="1:1" s="178" customFormat="1">
      <c r="A478" s="211"/>
    </row>
    <row r="479" spans="1:1" s="178" customFormat="1">
      <c r="A479" s="211"/>
    </row>
    <row r="480" spans="1:1" s="178" customFormat="1">
      <c r="A480" s="211"/>
    </row>
    <row r="481" spans="1:1" s="178" customFormat="1">
      <c r="A481" s="211"/>
    </row>
    <row r="482" spans="1:1" s="178" customFormat="1">
      <c r="A482" s="211"/>
    </row>
    <row r="483" spans="1:1" s="178" customFormat="1">
      <c r="A483" s="211"/>
    </row>
    <row r="484" spans="1:1" s="178" customFormat="1">
      <c r="A484" s="211"/>
    </row>
    <row r="485" spans="1:1" s="178" customFormat="1">
      <c r="A485" s="211"/>
    </row>
    <row r="486" spans="1:1" s="178" customFormat="1">
      <c r="A486" s="211"/>
    </row>
    <row r="487" spans="1:1" s="178" customFormat="1">
      <c r="A487" s="211"/>
    </row>
    <row r="488" spans="1:1" s="178" customFormat="1">
      <c r="A488" s="211"/>
    </row>
    <row r="489" spans="1:1" s="178" customFormat="1">
      <c r="A489" s="211"/>
    </row>
    <row r="490" spans="1:1" s="178" customFormat="1">
      <c r="A490" s="211"/>
    </row>
    <row r="491" spans="1:1" s="178" customFormat="1">
      <c r="A491" s="211"/>
    </row>
    <row r="492" spans="1:1" s="178" customFormat="1">
      <c r="A492" s="211"/>
    </row>
    <row r="493" spans="1:1" s="178" customFormat="1">
      <c r="A493" s="211"/>
    </row>
    <row r="494" spans="1:1" s="178" customFormat="1">
      <c r="A494" s="211"/>
    </row>
    <row r="495" spans="1:1" s="178" customFormat="1">
      <c r="A495" s="211"/>
    </row>
    <row r="496" spans="1:1" s="178" customFormat="1">
      <c r="A496" s="211"/>
    </row>
    <row r="497" spans="1:1" s="178" customFormat="1">
      <c r="A497" s="211"/>
    </row>
    <row r="498" spans="1:1" s="178" customFormat="1">
      <c r="A498" s="211"/>
    </row>
    <row r="499" spans="1:1" s="178" customFormat="1">
      <c r="A499" s="211"/>
    </row>
    <row r="500" spans="1:1" s="178" customFormat="1">
      <c r="A500" s="211"/>
    </row>
    <row r="501" spans="1:1" s="178" customFormat="1">
      <c r="A501" s="211"/>
    </row>
    <row r="502" spans="1:1" s="178" customFormat="1">
      <c r="A502" s="211"/>
    </row>
    <row r="503" spans="1:1" s="178" customFormat="1">
      <c r="A503" s="211"/>
    </row>
    <row r="504" spans="1:1" s="178" customFormat="1">
      <c r="A504" s="211"/>
    </row>
    <row r="505" spans="1:1" s="178" customFormat="1">
      <c r="A505" s="211"/>
    </row>
    <row r="506" spans="1:1" s="178" customFormat="1">
      <c r="A506" s="211"/>
    </row>
    <row r="507" spans="1:1" s="178" customFormat="1">
      <c r="A507" s="211"/>
    </row>
    <row r="508" spans="1:1" s="178" customFormat="1">
      <c r="A508" s="211"/>
    </row>
    <row r="509" spans="1:1" s="178" customFormat="1">
      <c r="A509" s="211"/>
    </row>
    <row r="510" spans="1:1" s="178" customFormat="1">
      <c r="A510" s="211"/>
    </row>
    <row r="511" spans="1:1" s="178" customFormat="1">
      <c r="A511" s="211"/>
    </row>
    <row r="512" spans="1:1" s="178" customFormat="1">
      <c r="A512" s="211"/>
    </row>
    <row r="513" spans="1:1" s="178" customFormat="1">
      <c r="A513" s="211"/>
    </row>
    <row r="514" spans="1:1" s="178" customFormat="1">
      <c r="A514" s="211"/>
    </row>
    <row r="515" spans="1:1" s="178" customFormat="1">
      <c r="A515" s="211"/>
    </row>
    <row r="516" spans="1:1" s="178" customFormat="1">
      <c r="A516" s="211"/>
    </row>
    <row r="517" spans="1:1" s="178" customFormat="1">
      <c r="A517" s="211"/>
    </row>
    <row r="518" spans="1:1" s="178" customFormat="1">
      <c r="A518" s="211"/>
    </row>
    <row r="519" spans="1:1" s="178" customFormat="1">
      <c r="A519" s="211"/>
    </row>
    <row r="520" spans="1:1" s="178" customFormat="1">
      <c r="A520" s="211"/>
    </row>
    <row r="521" spans="1:1" s="178" customFormat="1">
      <c r="A521" s="211"/>
    </row>
    <row r="522" spans="1:1" s="178" customFormat="1">
      <c r="A522" s="211"/>
    </row>
    <row r="523" spans="1:1" s="178" customFormat="1">
      <c r="A523" s="211"/>
    </row>
    <row r="524" spans="1:1" s="178" customFormat="1">
      <c r="A524" s="211"/>
    </row>
    <row r="525" spans="1:1" s="178" customFormat="1">
      <c r="A525" s="211"/>
    </row>
    <row r="526" spans="1:1" s="178" customFormat="1">
      <c r="A526" s="211"/>
    </row>
    <row r="527" spans="1:1" s="178" customFormat="1">
      <c r="A527" s="211"/>
    </row>
    <row r="528" spans="1:1" s="178" customFormat="1">
      <c r="A528" s="211"/>
    </row>
    <row r="529" spans="1:1" s="178" customFormat="1">
      <c r="A529" s="211"/>
    </row>
    <row r="530" spans="1:1" s="178" customFormat="1">
      <c r="A530" s="211"/>
    </row>
    <row r="531" spans="1:1" s="178" customFormat="1">
      <c r="A531" s="211"/>
    </row>
    <row r="532" spans="1:1" s="178" customFormat="1">
      <c r="A532" s="211"/>
    </row>
    <row r="533" spans="1:1" s="178" customFormat="1">
      <c r="A533" s="211"/>
    </row>
    <row r="534" spans="1:1" s="178" customFormat="1">
      <c r="A534" s="211"/>
    </row>
    <row r="535" spans="1:1" s="178" customFormat="1">
      <c r="A535" s="211"/>
    </row>
    <row r="536" spans="1:1" s="178" customFormat="1">
      <c r="A536" s="211"/>
    </row>
    <row r="537" spans="1:1" s="178" customFormat="1">
      <c r="A537" s="211"/>
    </row>
    <row r="538" spans="1:1" s="178" customFormat="1">
      <c r="A538" s="211"/>
    </row>
    <row r="539" spans="1:1" s="178" customFormat="1">
      <c r="A539" s="211"/>
    </row>
    <row r="540" spans="1:1" s="178" customFormat="1">
      <c r="A540" s="211"/>
    </row>
    <row r="541" spans="1:1" s="178" customFormat="1">
      <c r="A541" s="211"/>
    </row>
    <row r="542" spans="1:1" s="178" customFormat="1">
      <c r="A542" s="211"/>
    </row>
    <row r="543" spans="1:1" s="178" customFormat="1">
      <c r="A543" s="211"/>
    </row>
    <row r="544" spans="1:1" s="178" customFormat="1">
      <c r="A544" s="211"/>
    </row>
    <row r="545" spans="1:1" s="178" customFormat="1">
      <c r="A545" s="211"/>
    </row>
    <row r="546" spans="1:1" s="178" customFormat="1">
      <c r="A546" s="211"/>
    </row>
    <row r="547" spans="1:1" s="178" customFormat="1">
      <c r="A547" s="211"/>
    </row>
    <row r="548" spans="1:1" s="178" customFormat="1">
      <c r="A548" s="211"/>
    </row>
    <row r="549" spans="1:1" s="178" customFormat="1">
      <c r="A549" s="211"/>
    </row>
    <row r="550" spans="1:1" s="178" customFormat="1">
      <c r="A550" s="211"/>
    </row>
    <row r="551" spans="1:1" s="178" customFormat="1">
      <c r="A551" s="211"/>
    </row>
    <row r="552" spans="1:1" s="178" customFormat="1">
      <c r="A552" s="211"/>
    </row>
    <row r="553" spans="1:1" s="178" customFormat="1">
      <c r="A553" s="211"/>
    </row>
    <row r="554" spans="1:1" s="178" customFormat="1">
      <c r="A554" s="211"/>
    </row>
    <row r="555" spans="1:1" s="178" customFormat="1">
      <c r="A555" s="211"/>
    </row>
    <row r="556" spans="1:1" s="178" customFormat="1">
      <c r="A556" s="211"/>
    </row>
    <row r="557" spans="1:1" s="178" customFormat="1">
      <c r="A557" s="211"/>
    </row>
    <row r="558" spans="1:1" s="178" customFormat="1">
      <c r="A558" s="211"/>
    </row>
    <row r="559" spans="1:1" s="178" customFormat="1">
      <c r="A559" s="211"/>
    </row>
    <row r="560" spans="1:1" s="178" customFormat="1">
      <c r="A560" s="211"/>
    </row>
    <row r="561" spans="1:1" s="178" customFormat="1">
      <c r="A561" s="211"/>
    </row>
    <row r="562" spans="1:1" s="178" customFormat="1">
      <c r="A562" s="211"/>
    </row>
    <row r="563" spans="1:1" s="178" customFormat="1">
      <c r="A563" s="211"/>
    </row>
    <row r="564" spans="1:1" s="178" customFormat="1">
      <c r="A564" s="211"/>
    </row>
    <row r="565" spans="1:1" s="178" customFormat="1">
      <c r="A565" s="211"/>
    </row>
    <row r="566" spans="1:1" s="178" customFormat="1">
      <c r="A566" s="211"/>
    </row>
    <row r="567" spans="1:1" s="178" customFormat="1">
      <c r="A567" s="211"/>
    </row>
    <row r="568" spans="1:1" s="178" customFormat="1">
      <c r="A568" s="211"/>
    </row>
    <row r="569" spans="1:1" s="178" customFormat="1">
      <c r="A569" s="211"/>
    </row>
    <row r="570" spans="1:1" s="178" customFormat="1">
      <c r="A570" s="211"/>
    </row>
    <row r="571" spans="1:1" s="178" customFormat="1">
      <c r="A571" s="211"/>
    </row>
    <row r="572" spans="1:1" s="178" customFormat="1">
      <c r="A572" s="211"/>
    </row>
    <row r="573" spans="1:1" s="178" customFormat="1">
      <c r="A573" s="211"/>
    </row>
    <row r="574" spans="1:1" s="178" customFormat="1">
      <c r="A574" s="211"/>
    </row>
    <row r="575" spans="1:1" s="178" customFormat="1">
      <c r="A575" s="211"/>
    </row>
    <row r="576" spans="1:1" s="178" customFormat="1">
      <c r="A576" s="211"/>
    </row>
    <row r="577" spans="1:1" s="178" customFormat="1">
      <c r="A577" s="211"/>
    </row>
    <row r="578" spans="1:1" s="178" customFormat="1">
      <c r="A578" s="211"/>
    </row>
    <row r="579" spans="1:1" s="178" customFormat="1">
      <c r="A579" s="211"/>
    </row>
    <row r="580" spans="1:1" s="178" customFormat="1">
      <c r="A580" s="211"/>
    </row>
    <row r="581" spans="1:1" s="178" customFormat="1">
      <c r="A581" s="211"/>
    </row>
    <row r="582" spans="1:1" s="178" customFormat="1">
      <c r="A582" s="211"/>
    </row>
    <row r="583" spans="1:1" s="178" customFormat="1">
      <c r="A583" s="211"/>
    </row>
    <row r="584" spans="1:1" s="178" customFormat="1">
      <c r="A584" s="211"/>
    </row>
    <row r="585" spans="1:1" s="178" customFormat="1">
      <c r="A585" s="211"/>
    </row>
    <row r="586" spans="1:1" s="178" customFormat="1">
      <c r="A586" s="211"/>
    </row>
    <row r="587" spans="1:1" s="178" customFormat="1">
      <c r="A587" s="211"/>
    </row>
    <row r="588" spans="1:1" s="178" customFormat="1">
      <c r="A588" s="211"/>
    </row>
    <row r="589" spans="1:1" s="178" customFormat="1">
      <c r="A589" s="211"/>
    </row>
    <row r="590" spans="1:1" s="178" customFormat="1">
      <c r="A590" s="211"/>
    </row>
    <row r="591" spans="1:1" s="178" customFormat="1">
      <c r="A591" s="211"/>
    </row>
    <row r="592" spans="1:1" s="178" customFormat="1">
      <c r="A592" s="211"/>
    </row>
    <row r="593" spans="1:1" s="178" customFormat="1">
      <c r="A593" s="211"/>
    </row>
    <row r="594" spans="1:1" s="178" customFormat="1">
      <c r="A594" s="211"/>
    </row>
    <row r="595" spans="1:1" s="178" customFormat="1">
      <c r="A595" s="211"/>
    </row>
    <row r="596" spans="1:1" s="178" customFormat="1">
      <c r="A596" s="211"/>
    </row>
    <row r="597" spans="1:1" s="178" customFormat="1">
      <c r="A597" s="211"/>
    </row>
    <row r="598" spans="1:1" s="178" customFormat="1">
      <c r="A598" s="211"/>
    </row>
    <row r="599" spans="1:1" s="178" customFormat="1">
      <c r="A599" s="211"/>
    </row>
    <row r="600" spans="1:1" s="178" customFormat="1">
      <c r="A600" s="211"/>
    </row>
    <row r="601" spans="1:1" s="178" customFormat="1">
      <c r="A601" s="211"/>
    </row>
    <row r="602" spans="1:1" s="178" customFormat="1">
      <c r="A602" s="211"/>
    </row>
    <row r="603" spans="1:1" s="178" customFormat="1">
      <c r="A603" s="211"/>
    </row>
    <row r="604" spans="1:1" s="178" customFormat="1">
      <c r="A604" s="211"/>
    </row>
    <row r="605" spans="1:1" s="178" customFormat="1">
      <c r="A605" s="211"/>
    </row>
    <row r="606" spans="1:1" s="178" customFormat="1">
      <c r="A606" s="211"/>
    </row>
    <row r="607" spans="1:1" s="178" customFormat="1">
      <c r="A607" s="211"/>
    </row>
    <row r="608" spans="1:1" s="178" customFormat="1">
      <c r="A608" s="211"/>
    </row>
    <row r="609" spans="1:1" s="178" customFormat="1">
      <c r="A609" s="211"/>
    </row>
    <row r="610" spans="1:1" s="178" customFormat="1">
      <c r="A610" s="211"/>
    </row>
    <row r="611" spans="1:1" s="178" customFormat="1">
      <c r="A611" s="211"/>
    </row>
    <row r="612" spans="1:1" s="178" customFormat="1">
      <c r="A612" s="211"/>
    </row>
    <row r="613" spans="1:1" s="178" customFormat="1">
      <c r="A613" s="211"/>
    </row>
    <row r="614" spans="1:1" s="178" customFormat="1">
      <c r="A614" s="211"/>
    </row>
    <row r="615" spans="1:1" s="178" customFormat="1">
      <c r="A615" s="211"/>
    </row>
    <row r="616" spans="1:1" s="178" customFormat="1">
      <c r="A616" s="211"/>
    </row>
    <row r="617" spans="1:1" s="178" customFormat="1">
      <c r="A617" s="211"/>
    </row>
    <row r="618" spans="1:1" s="178" customFormat="1">
      <c r="A618" s="211"/>
    </row>
    <row r="619" spans="1:1" s="178" customFormat="1">
      <c r="A619" s="211"/>
    </row>
    <row r="620" spans="1:1" s="178" customFormat="1">
      <c r="A620" s="211"/>
    </row>
    <row r="621" spans="1:1" s="178" customFormat="1">
      <c r="A621" s="211"/>
    </row>
    <row r="622" spans="1:1" s="178" customFormat="1">
      <c r="A622" s="211"/>
    </row>
    <row r="623" spans="1:1" s="178" customFormat="1">
      <c r="A623" s="211"/>
    </row>
    <row r="624" spans="1:1" s="178" customFormat="1">
      <c r="A624" s="211"/>
    </row>
    <row r="625" spans="1:1" s="178" customFormat="1">
      <c r="A625" s="211"/>
    </row>
    <row r="626" spans="1:1" s="178" customFormat="1">
      <c r="A626" s="211"/>
    </row>
    <row r="627" spans="1:1" s="178" customFormat="1">
      <c r="A627" s="211"/>
    </row>
    <row r="628" spans="1:1" s="178" customFormat="1">
      <c r="A628" s="211"/>
    </row>
    <row r="629" spans="1:1" s="178" customFormat="1">
      <c r="A629" s="211"/>
    </row>
    <row r="630" spans="1:1" s="178" customFormat="1">
      <c r="A630" s="211"/>
    </row>
    <row r="631" spans="1:1" s="178" customFormat="1">
      <c r="A631" s="211"/>
    </row>
    <row r="632" spans="1:1" s="178" customFormat="1">
      <c r="A632" s="211"/>
    </row>
    <row r="633" spans="1:1" s="178" customFormat="1">
      <c r="A633" s="211"/>
    </row>
    <row r="634" spans="1:1" s="178" customFormat="1">
      <c r="A634" s="211"/>
    </row>
    <row r="635" spans="1:1" s="178" customFormat="1">
      <c r="A635" s="211"/>
    </row>
    <row r="636" spans="1:1" s="178" customFormat="1">
      <c r="A636" s="211"/>
    </row>
    <row r="637" spans="1:1" s="178" customFormat="1">
      <c r="A637" s="211"/>
    </row>
    <row r="638" spans="1:1" s="178" customFormat="1">
      <c r="A638" s="211"/>
    </row>
    <row r="639" spans="1:1" s="178" customFormat="1">
      <c r="A639" s="211"/>
    </row>
    <row r="640" spans="1:1" s="178" customFormat="1">
      <c r="A640" s="211"/>
    </row>
    <row r="641" spans="1:1" s="178" customFormat="1">
      <c r="A641" s="211"/>
    </row>
    <row r="642" spans="1:1" s="178" customFormat="1">
      <c r="A642" s="211"/>
    </row>
    <row r="643" spans="1:1" s="178" customFormat="1">
      <c r="A643" s="211"/>
    </row>
    <row r="644" spans="1:1" s="178" customFormat="1">
      <c r="A644" s="211"/>
    </row>
    <row r="645" spans="1:1" s="178" customFormat="1">
      <c r="A645" s="211"/>
    </row>
    <row r="646" spans="1:1" s="178" customFormat="1">
      <c r="A646" s="211"/>
    </row>
    <row r="647" spans="1:1" s="178" customFormat="1">
      <c r="A647" s="211"/>
    </row>
    <row r="648" spans="1:1" s="178" customFormat="1">
      <c r="A648" s="211"/>
    </row>
    <row r="649" spans="1:1" s="178" customFormat="1">
      <c r="A649" s="211"/>
    </row>
    <row r="650" spans="1:1" s="178" customFormat="1">
      <c r="A650" s="211"/>
    </row>
    <row r="651" spans="1:1" s="178" customFormat="1">
      <c r="A651" s="211"/>
    </row>
    <row r="652" spans="1:1" s="178" customFormat="1">
      <c r="A652" s="211"/>
    </row>
    <row r="653" spans="1:1" s="178" customFormat="1">
      <c r="A653" s="211"/>
    </row>
    <row r="654" spans="1:1" s="178" customFormat="1">
      <c r="A654" s="211"/>
    </row>
    <row r="655" spans="1:1" s="178" customFormat="1">
      <c r="A655" s="211"/>
    </row>
    <row r="656" spans="1:1" s="178" customFormat="1">
      <c r="A656" s="211"/>
    </row>
    <row r="657" spans="1:1" s="178" customFormat="1">
      <c r="A657" s="211"/>
    </row>
    <row r="658" spans="1:1" s="178" customFormat="1">
      <c r="A658" s="211"/>
    </row>
    <row r="659" spans="1:1" s="178" customFormat="1">
      <c r="A659" s="211"/>
    </row>
    <row r="660" spans="1:1" s="178" customFormat="1">
      <c r="A660" s="211"/>
    </row>
    <row r="661" spans="1:1" s="178" customFormat="1">
      <c r="A661" s="211"/>
    </row>
    <row r="662" spans="1:1" s="178" customFormat="1">
      <c r="A662" s="211"/>
    </row>
    <row r="663" spans="1:1" s="178" customFormat="1">
      <c r="A663" s="211"/>
    </row>
    <row r="664" spans="1:1" s="178" customFormat="1">
      <c r="A664" s="211"/>
    </row>
    <row r="665" spans="1:1" s="178" customFormat="1">
      <c r="A665" s="211"/>
    </row>
    <row r="666" spans="1:1" s="178" customFormat="1">
      <c r="A666" s="211"/>
    </row>
    <row r="667" spans="1:1" s="178" customFormat="1">
      <c r="A667" s="211"/>
    </row>
    <row r="668" spans="1:1" s="178" customFormat="1">
      <c r="A668" s="211"/>
    </row>
    <row r="669" spans="1:1" s="178" customFormat="1">
      <c r="A669" s="211"/>
    </row>
    <row r="670" spans="1:1" s="178" customFormat="1">
      <c r="A670" s="211"/>
    </row>
    <row r="671" spans="1:1" s="178" customFormat="1">
      <c r="A671" s="211"/>
    </row>
    <row r="672" spans="1:1" s="178" customFormat="1">
      <c r="A672" s="211"/>
    </row>
    <row r="673" spans="1:1" s="178" customFormat="1">
      <c r="A673" s="211"/>
    </row>
    <row r="674" spans="1:1" s="178" customFormat="1">
      <c r="A674" s="211"/>
    </row>
    <row r="675" spans="1:1" s="178" customFormat="1">
      <c r="A675" s="211"/>
    </row>
    <row r="676" spans="1:1" s="178" customFormat="1">
      <c r="A676" s="211"/>
    </row>
    <row r="677" spans="1:1" s="178" customFormat="1">
      <c r="A677" s="211"/>
    </row>
    <row r="678" spans="1:1" s="178" customFormat="1">
      <c r="A678" s="211"/>
    </row>
    <row r="679" spans="1:1" s="178" customFormat="1">
      <c r="A679" s="211"/>
    </row>
    <row r="680" spans="1:1" s="178" customFormat="1">
      <c r="A680" s="211"/>
    </row>
    <row r="681" spans="1:1" s="178" customFormat="1">
      <c r="A681" s="211"/>
    </row>
    <row r="682" spans="1:1" s="178" customFormat="1">
      <c r="A682" s="211"/>
    </row>
    <row r="683" spans="1:1" s="178" customFormat="1">
      <c r="A683" s="211"/>
    </row>
    <row r="684" spans="1:1" s="178" customFormat="1">
      <c r="A684" s="211"/>
    </row>
    <row r="685" spans="1:1" s="178" customFormat="1">
      <c r="A685" s="211"/>
    </row>
    <row r="686" spans="1:1" s="178" customFormat="1">
      <c r="A686" s="211"/>
    </row>
    <row r="687" spans="1:1" s="178" customFormat="1">
      <c r="A687" s="211"/>
    </row>
    <row r="688" spans="1:1" s="178" customFormat="1">
      <c r="A688" s="211"/>
    </row>
    <row r="689" spans="1:1" s="178" customFormat="1">
      <c r="A689" s="211"/>
    </row>
    <row r="690" spans="1:1" s="178" customFormat="1">
      <c r="A690" s="211"/>
    </row>
    <row r="691" spans="1:1" s="178" customFormat="1">
      <c r="A691" s="211"/>
    </row>
    <row r="692" spans="1:1" s="178" customFormat="1">
      <c r="A692" s="211"/>
    </row>
    <row r="693" spans="1:1" s="178" customFormat="1">
      <c r="A693" s="211"/>
    </row>
    <row r="694" spans="1:1" s="178" customFormat="1">
      <c r="A694" s="211"/>
    </row>
    <row r="695" spans="1:1" s="178" customFormat="1">
      <c r="A695" s="211"/>
    </row>
    <row r="696" spans="1:1" s="178" customFormat="1">
      <c r="A696" s="211"/>
    </row>
    <row r="697" spans="1:1" s="178" customFormat="1">
      <c r="A697" s="211"/>
    </row>
    <row r="698" spans="1:1" s="178" customFormat="1">
      <c r="A698" s="211"/>
    </row>
    <row r="699" spans="1:1" s="178" customFormat="1">
      <c r="A699" s="211"/>
    </row>
    <row r="700" spans="1:1" s="178" customFormat="1">
      <c r="A700" s="211"/>
    </row>
    <row r="701" spans="1:1" s="178" customFormat="1">
      <c r="A701" s="211"/>
    </row>
    <row r="702" spans="1:1" s="178" customFormat="1">
      <c r="A702" s="211"/>
    </row>
    <row r="703" spans="1:1" s="178" customFormat="1">
      <c r="A703" s="211"/>
    </row>
    <row r="704" spans="1:1" s="178" customFormat="1">
      <c r="A704" s="211"/>
    </row>
    <row r="705" spans="1:1" s="178" customFormat="1">
      <c r="A705" s="211"/>
    </row>
    <row r="706" spans="1:1" s="178" customFormat="1">
      <c r="A706" s="211"/>
    </row>
    <row r="707" spans="1:1" s="178" customFormat="1">
      <c r="A707" s="211"/>
    </row>
    <row r="708" spans="1:1" s="178" customFormat="1">
      <c r="A708" s="211"/>
    </row>
    <row r="709" spans="1:1" s="178" customFormat="1">
      <c r="A709" s="211"/>
    </row>
    <row r="710" spans="1:1" s="178" customFormat="1">
      <c r="A710" s="211"/>
    </row>
    <row r="711" spans="1:1" s="178" customFormat="1">
      <c r="A711" s="211"/>
    </row>
    <row r="712" spans="1:1" s="178" customFormat="1">
      <c r="A712" s="211"/>
    </row>
    <row r="713" spans="1:1" s="178" customFormat="1">
      <c r="A713" s="211"/>
    </row>
    <row r="714" spans="1:1" s="178" customFormat="1">
      <c r="A714" s="211"/>
    </row>
    <row r="715" spans="1:1" s="178" customFormat="1">
      <c r="A715" s="211"/>
    </row>
    <row r="716" spans="1:1" s="178" customFormat="1">
      <c r="A716" s="211"/>
    </row>
    <row r="717" spans="1:1" s="178" customFormat="1">
      <c r="A717" s="211"/>
    </row>
    <row r="718" spans="1:1" s="178" customFormat="1">
      <c r="A718" s="211"/>
    </row>
    <row r="719" spans="1:1" s="178" customFormat="1">
      <c r="A719" s="211"/>
    </row>
    <row r="720" spans="1:1" s="178" customFormat="1">
      <c r="A720" s="211"/>
    </row>
    <row r="721" spans="1:1" s="178" customFormat="1">
      <c r="A721" s="211"/>
    </row>
    <row r="722" spans="1:1" s="178" customFormat="1">
      <c r="A722" s="211"/>
    </row>
    <row r="723" spans="1:1" s="178" customFormat="1">
      <c r="A723" s="211"/>
    </row>
    <row r="724" spans="1:1" s="178" customFormat="1">
      <c r="A724" s="211"/>
    </row>
    <row r="725" spans="1:1" s="178" customFormat="1">
      <c r="A725" s="211"/>
    </row>
    <row r="726" spans="1:1" s="178" customFormat="1">
      <c r="A726" s="211"/>
    </row>
    <row r="727" spans="1:1" s="178" customFormat="1">
      <c r="A727" s="211"/>
    </row>
    <row r="728" spans="1:1" s="178" customFormat="1">
      <c r="A728" s="211"/>
    </row>
    <row r="729" spans="1:1" s="178" customFormat="1">
      <c r="A729" s="211"/>
    </row>
    <row r="730" spans="1:1" s="178" customFormat="1">
      <c r="A730" s="211"/>
    </row>
    <row r="731" spans="1:1" s="178" customFormat="1">
      <c r="A731" s="211"/>
    </row>
    <row r="732" spans="1:1" s="178" customFormat="1">
      <c r="A732" s="211"/>
    </row>
    <row r="733" spans="1:1" s="178" customFormat="1">
      <c r="A733" s="211"/>
    </row>
    <row r="734" spans="1:1" s="178" customFormat="1">
      <c r="A734" s="211"/>
    </row>
    <row r="735" spans="1:1" s="178" customFormat="1">
      <c r="A735" s="211"/>
    </row>
    <row r="736" spans="1:1" s="178" customFormat="1">
      <c r="A736" s="211"/>
    </row>
    <row r="737" spans="1:1" s="178" customFormat="1">
      <c r="A737" s="211"/>
    </row>
    <row r="738" spans="1:1" s="178" customFormat="1">
      <c r="A738" s="211"/>
    </row>
    <row r="739" spans="1:1" s="178" customFormat="1">
      <c r="A739" s="211"/>
    </row>
    <row r="740" spans="1:1" s="178" customFormat="1">
      <c r="A740" s="211"/>
    </row>
    <row r="741" spans="1:1" s="178" customFormat="1">
      <c r="A741" s="211"/>
    </row>
    <row r="742" spans="1:1" s="178" customFormat="1">
      <c r="A742" s="211"/>
    </row>
    <row r="743" spans="1:1" s="178" customFormat="1">
      <c r="A743" s="211"/>
    </row>
    <row r="744" spans="1:1" s="178" customFormat="1">
      <c r="A744" s="211"/>
    </row>
    <row r="745" spans="1:1" s="178" customFormat="1">
      <c r="A745" s="211"/>
    </row>
    <row r="746" spans="1:1" s="178" customFormat="1">
      <c r="A746" s="211"/>
    </row>
    <row r="747" spans="1:1" s="178" customFormat="1">
      <c r="A747" s="211"/>
    </row>
    <row r="748" spans="1:1" s="178" customFormat="1">
      <c r="A748" s="211"/>
    </row>
    <row r="749" spans="1:1" s="178" customFormat="1">
      <c r="A749" s="211"/>
    </row>
    <row r="750" spans="1:1" s="178" customFormat="1">
      <c r="A750" s="211"/>
    </row>
    <row r="751" spans="1:1" s="178" customFormat="1">
      <c r="A751" s="211"/>
    </row>
    <row r="752" spans="1:1" s="178" customFormat="1">
      <c r="A752" s="211"/>
    </row>
    <row r="753" spans="1:1" s="178" customFormat="1">
      <c r="A753" s="211"/>
    </row>
    <row r="754" spans="1:1" s="178" customFormat="1">
      <c r="A754" s="211"/>
    </row>
    <row r="755" spans="1:1" s="178" customFormat="1">
      <c r="A755" s="211"/>
    </row>
    <row r="756" spans="1:1" s="178" customFormat="1">
      <c r="A756" s="211"/>
    </row>
    <row r="757" spans="1:1" s="178" customFormat="1">
      <c r="A757" s="211"/>
    </row>
    <row r="758" spans="1:1" s="178" customFormat="1">
      <c r="A758" s="211"/>
    </row>
    <row r="759" spans="1:1" s="178" customFormat="1">
      <c r="A759" s="211"/>
    </row>
    <row r="760" spans="1:1" s="178" customFormat="1">
      <c r="A760" s="211"/>
    </row>
    <row r="761" spans="1:1" s="178" customFormat="1">
      <c r="A761" s="211"/>
    </row>
    <row r="762" spans="1:1" s="178" customFormat="1">
      <c r="A762" s="211"/>
    </row>
    <row r="763" spans="1:1" s="178" customFormat="1">
      <c r="A763" s="211"/>
    </row>
    <row r="764" spans="1:1" s="178" customFormat="1">
      <c r="A764" s="211"/>
    </row>
    <row r="765" spans="1:1" s="178" customFormat="1">
      <c r="A765" s="211"/>
    </row>
    <row r="766" spans="1:1" s="178" customFormat="1">
      <c r="A766" s="211"/>
    </row>
    <row r="767" spans="1:1" s="178" customFormat="1">
      <c r="A767" s="211"/>
    </row>
    <row r="768" spans="1:1" s="178" customFormat="1">
      <c r="A768" s="211"/>
    </row>
    <row r="769" spans="1:1" s="178" customFormat="1">
      <c r="A769" s="211"/>
    </row>
    <row r="770" spans="1:1" s="178" customFormat="1">
      <c r="A770" s="211"/>
    </row>
    <row r="771" spans="1:1" s="178" customFormat="1">
      <c r="A771" s="211"/>
    </row>
    <row r="772" spans="1:1" s="178" customFormat="1">
      <c r="A772" s="211"/>
    </row>
    <row r="773" spans="1:1" s="178" customFormat="1">
      <c r="A773" s="211"/>
    </row>
    <row r="774" spans="1:1" s="178" customFormat="1">
      <c r="A774" s="211"/>
    </row>
    <row r="775" spans="1:1" s="178" customFormat="1">
      <c r="A775" s="211"/>
    </row>
    <row r="776" spans="1:1" s="178" customFormat="1">
      <c r="A776" s="211"/>
    </row>
    <row r="777" spans="1:1" s="178" customFormat="1">
      <c r="A777" s="211"/>
    </row>
    <row r="778" spans="1:1" s="178" customFormat="1">
      <c r="A778" s="211"/>
    </row>
    <row r="779" spans="1:1" s="178" customFormat="1">
      <c r="A779" s="211"/>
    </row>
    <row r="780" spans="1:1" s="178" customFormat="1">
      <c r="A780" s="211"/>
    </row>
    <row r="781" spans="1:1" s="178" customFormat="1">
      <c r="A781" s="211"/>
    </row>
    <row r="782" spans="1:1" s="178" customFormat="1">
      <c r="A782" s="211"/>
    </row>
    <row r="783" spans="1:1" s="178" customFormat="1">
      <c r="A783" s="211"/>
    </row>
    <row r="784" spans="1:1" s="178" customFormat="1">
      <c r="A784" s="211"/>
    </row>
    <row r="785" spans="1:1" s="178" customFormat="1">
      <c r="A785" s="211"/>
    </row>
    <row r="786" spans="1:1" s="178" customFormat="1">
      <c r="A786" s="211"/>
    </row>
    <row r="787" spans="1:1" s="178" customFormat="1">
      <c r="A787" s="211"/>
    </row>
    <row r="788" spans="1:1" s="178" customFormat="1">
      <c r="A788" s="211"/>
    </row>
    <row r="789" spans="1:1" s="178" customFormat="1">
      <c r="A789" s="211"/>
    </row>
    <row r="790" spans="1:1" s="178" customFormat="1">
      <c r="A790" s="211"/>
    </row>
    <row r="791" spans="1:1" s="178" customFormat="1">
      <c r="A791" s="211"/>
    </row>
    <row r="792" spans="1:1" s="178" customFormat="1">
      <c r="A792" s="211"/>
    </row>
    <row r="793" spans="1:1" s="178" customFormat="1">
      <c r="A793" s="211"/>
    </row>
    <row r="794" spans="1:1" s="178" customFormat="1">
      <c r="A794" s="211"/>
    </row>
    <row r="795" spans="1:1" s="178" customFormat="1">
      <c r="A795" s="211"/>
    </row>
    <row r="796" spans="1:1" s="178" customFormat="1">
      <c r="A796" s="211"/>
    </row>
    <row r="797" spans="1:1" s="178" customFormat="1">
      <c r="A797" s="211"/>
    </row>
    <row r="798" spans="1:1" s="178" customFormat="1">
      <c r="A798" s="211"/>
    </row>
    <row r="799" spans="1:1" s="178" customFormat="1">
      <c r="A799" s="211"/>
    </row>
    <row r="800" spans="1:1" s="178" customFormat="1">
      <c r="A800" s="211"/>
    </row>
    <row r="801" spans="1:1" s="178" customFormat="1">
      <c r="A801" s="211"/>
    </row>
    <row r="802" spans="1:1" s="178" customFormat="1">
      <c r="A802" s="211"/>
    </row>
    <row r="803" spans="1:1" s="178" customFormat="1">
      <c r="A803" s="211"/>
    </row>
    <row r="804" spans="1:1" s="178" customFormat="1">
      <c r="A804" s="211"/>
    </row>
    <row r="805" spans="1:1" s="178" customFormat="1">
      <c r="A805" s="211"/>
    </row>
    <row r="806" spans="1:1" s="178" customFormat="1">
      <c r="A806" s="211"/>
    </row>
    <row r="807" spans="1:1" s="178" customFormat="1">
      <c r="A807" s="211"/>
    </row>
    <row r="808" spans="1:1" s="178" customFormat="1">
      <c r="A808" s="211"/>
    </row>
    <row r="809" spans="1:1" s="178" customFormat="1">
      <c r="A809" s="211"/>
    </row>
    <row r="810" spans="1:1" s="178" customFormat="1">
      <c r="A810" s="211"/>
    </row>
    <row r="811" spans="1:1" s="178" customFormat="1">
      <c r="A811" s="211"/>
    </row>
    <row r="812" spans="1:1" s="178" customFormat="1">
      <c r="A812" s="211"/>
    </row>
    <row r="813" spans="1:1" s="178" customFormat="1">
      <c r="A813" s="211"/>
    </row>
    <row r="814" spans="1:1" s="178" customFormat="1">
      <c r="A814" s="211"/>
    </row>
    <row r="815" spans="1:1" s="178" customFormat="1">
      <c r="A815" s="211"/>
    </row>
    <row r="816" spans="1:1" s="178" customFormat="1">
      <c r="A816" s="211"/>
    </row>
    <row r="817" spans="1:1" s="178" customFormat="1">
      <c r="A817" s="211"/>
    </row>
    <row r="818" spans="1:1" s="178" customFormat="1">
      <c r="A818" s="211"/>
    </row>
    <row r="819" spans="1:1" s="178" customFormat="1">
      <c r="A819" s="211"/>
    </row>
    <row r="820" spans="1:1" s="178" customFormat="1">
      <c r="A820" s="211"/>
    </row>
    <row r="821" spans="1:1" s="178" customFormat="1">
      <c r="A821" s="211"/>
    </row>
    <row r="822" spans="1:1" s="178" customFormat="1">
      <c r="A822" s="211"/>
    </row>
    <row r="823" spans="1:1" s="178" customFormat="1">
      <c r="A823" s="211"/>
    </row>
    <row r="824" spans="1:1" s="178" customFormat="1">
      <c r="A824" s="211"/>
    </row>
    <row r="825" spans="1:1" s="178" customFormat="1">
      <c r="A825" s="211"/>
    </row>
    <row r="826" spans="1:1" s="178" customFormat="1">
      <c r="A826" s="211"/>
    </row>
    <row r="827" spans="1:1" s="178" customFormat="1">
      <c r="A827" s="211"/>
    </row>
    <row r="828" spans="1:1" s="178" customFormat="1">
      <c r="A828" s="211"/>
    </row>
    <row r="829" spans="1:1" s="178" customFormat="1">
      <c r="A829" s="211"/>
    </row>
    <row r="830" spans="1:1" s="178" customFormat="1">
      <c r="A830" s="211"/>
    </row>
    <row r="831" spans="1:1" s="178" customFormat="1">
      <c r="A831" s="211"/>
    </row>
    <row r="832" spans="1:1" s="178" customFormat="1">
      <c r="A832" s="211"/>
    </row>
    <row r="833" spans="1:1" s="178" customFormat="1">
      <c r="A833" s="211"/>
    </row>
    <row r="834" spans="1:1" s="178" customFormat="1">
      <c r="A834" s="211"/>
    </row>
    <row r="835" spans="1:1" s="178" customFormat="1">
      <c r="A835" s="211"/>
    </row>
    <row r="836" spans="1:1" s="178" customFormat="1">
      <c r="A836" s="211"/>
    </row>
    <row r="837" spans="1:1" s="178" customFormat="1">
      <c r="A837" s="211"/>
    </row>
    <row r="838" spans="1:1" s="178" customFormat="1">
      <c r="A838" s="211"/>
    </row>
    <row r="839" spans="1:1" s="178" customFormat="1">
      <c r="A839" s="211"/>
    </row>
    <row r="840" spans="1:1" s="178" customFormat="1">
      <c r="A840" s="211"/>
    </row>
    <row r="841" spans="1:1" s="178" customFormat="1">
      <c r="A841" s="211"/>
    </row>
    <row r="842" spans="1:1" s="178" customFormat="1">
      <c r="A842" s="211"/>
    </row>
    <row r="843" spans="1:1" s="178" customFormat="1">
      <c r="A843" s="211"/>
    </row>
    <row r="844" spans="1:1" s="178" customFormat="1">
      <c r="A844" s="211"/>
    </row>
    <row r="845" spans="1:1" s="178" customFormat="1">
      <c r="A845" s="211"/>
    </row>
    <row r="846" spans="1:1" s="178" customFormat="1">
      <c r="A846" s="211"/>
    </row>
    <row r="847" spans="1:1" s="178" customFormat="1">
      <c r="A847" s="211"/>
    </row>
    <row r="848" spans="1:1" s="178" customFormat="1">
      <c r="A848" s="211"/>
    </row>
    <row r="849" spans="1:1" s="178" customFormat="1">
      <c r="A849" s="211"/>
    </row>
    <row r="850" spans="1:1" s="178" customFormat="1">
      <c r="A850" s="211"/>
    </row>
    <row r="851" spans="1:1" s="178" customFormat="1">
      <c r="A851" s="211"/>
    </row>
    <row r="852" spans="1:1" s="178" customFormat="1">
      <c r="A852" s="211"/>
    </row>
    <row r="853" spans="1:1" s="178" customFormat="1">
      <c r="A853" s="211"/>
    </row>
    <row r="854" spans="1:1" s="178" customFormat="1">
      <c r="A854" s="211"/>
    </row>
    <row r="855" spans="1:1" s="178" customFormat="1">
      <c r="A855" s="211"/>
    </row>
    <row r="856" spans="1:1" s="178" customFormat="1">
      <c r="A856" s="211"/>
    </row>
    <row r="857" spans="1:1" s="178" customFormat="1">
      <c r="A857" s="211"/>
    </row>
    <row r="858" spans="1:1" s="178" customFormat="1">
      <c r="A858" s="211"/>
    </row>
    <row r="859" spans="1:1" s="178" customFormat="1">
      <c r="A859" s="211"/>
    </row>
    <row r="860" spans="1:1" s="178" customFormat="1">
      <c r="A860" s="211"/>
    </row>
    <row r="861" spans="1:1" s="178" customFormat="1">
      <c r="A861" s="211"/>
    </row>
    <row r="862" spans="1:1" s="178" customFormat="1">
      <c r="A862" s="211"/>
    </row>
    <row r="863" spans="1:1" s="178" customFormat="1">
      <c r="A863" s="211"/>
    </row>
    <row r="864" spans="1:1" s="178" customFormat="1">
      <c r="A864" s="211"/>
    </row>
    <row r="865" spans="1:1" s="178" customFormat="1">
      <c r="A865" s="211"/>
    </row>
    <row r="866" spans="1:1" s="178" customFormat="1">
      <c r="A866" s="211"/>
    </row>
    <row r="867" spans="1:1" s="178" customFormat="1">
      <c r="A867" s="211"/>
    </row>
    <row r="868" spans="1:1" s="178" customFormat="1">
      <c r="A868" s="211"/>
    </row>
    <row r="869" spans="1:1" s="178" customFormat="1">
      <c r="A869" s="211"/>
    </row>
    <row r="870" spans="1:1" s="178" customFormat="1">
      <c r="A870" s="211"/>
    </row>
    <row r="871" spans="1:1" s="178" customFormat="1">
      <c r="A871" s="211"/>
    </row>
    <row r="872" spans="1:1" s="178" customFormat="1">
      <c r="A872" s="211"/>
    </row>
    <row r="873" spans="1:1" s="178" customFormat="1">
      <c r="A873" s="211"/>
    </row>
    <row r="874" spans="1:1" s="178" customFormat="1">
      <c r="A874" s="211"/>
    </row>
    <row r="875" spans="1:1" s="178" customFormat="1">
      <c r="A875" s="211"/>
    </row>
    <row r="876" spans="1:1" s="178" customFormat="1">
      <c r="A876" s="211"/>
    </row>
    <row r="877" spans="1:1" s="178" customFormat="1">
      <c r="A877" s="211"/>
    </row>
    <row r="878" spans="1:1" s="178" customFormat="1">
      <c r="A878" s="211"/>
    </row>
    <row r="879" spans="1:1" s="178" customFormat="1">
      <c r="A879" s="211"/>
    </row>
    <row r="880" spans="1:1" s="178" customFormat="1">
      <c r="A880" s="211"/>
    </row>
    <row r="881" spans="1:1" s="178" customFormat="1">
      <c r="A881" s="211"/>
    </row>
    <row r="882" spans="1:1" s="178" customFormat="1">
      <c r="A882" s="211"/>
    </row>
    <row r="883" spans="1:1" s="178" customFormat="1">
      <c r="A883" s="211"/>
    </row>
    <row r="884" spans="1:1" s="178" customFormat="1">
      <c r="A884" s="211"/>
    </row>
    <row r="885" spans="1:1" s="178" customFormat="1">
      <c r="A885" s="211"/>
    </row>
    <row r="886" spans="1:1" s="178" customFormat="1">
      <c r="A886" s="211"/>
    </row>
    <row r="887" spans="1:1" s="178" customFormat="1">
      <c r="A887" s="211"/>
    </row>
    <row r="888" spans="1:1" s="178" customFormat="1">
      <c r="A888" s="211"/>
    </row>
    <row r="889" spans="1:1" s="178" customFormat="1">
      <c r="A889" s="211"/>
    </row>
    <row r="890" spans="1:1" s="178" customFormat="1">
      <c r="A890" s="211"/>
    </row>
    <row r="891" spans="1:1" s="178" customFormat="1">
      <c r="A891" s="211"/>
    </row>
    <row r="892" spans="1:1" s="178" customFormat="1">
      <c r="A892" s="211"/>
    </row>
    <row r="893" spans="1:1" s="178" customFormat="1">
      <c r="A893" s="211"/>
    </row>
    <row r="894" spans="1:1" s="178" customFormat="1">
      <c r="A894" s="211"/>
    </row>
    <row r="895" spans="1:1" s="178" customFormat="1">
      <c r="A895" s="211"/>
    </row>
    <row r="896" spans="1:1" s="178" customFormat="1">
      <c r="A896" s="211"/>
    </row>
    <row r="897" spans="1:1" s="178" customFormat="1">
      <c r="A897" s="211"/>
    </row>
    <row r="898" spans="1:1" s="178" customFormat="1">
      <c r="A898" s="211"/>
    </row>
    <row r="899" spans="1:1" s="178" customFormat="1">
      <c r="A899" s="211"/>
    </row>
    <row r="900" spans="1:1" s="178" customFormat="1">
      <c r="A900" s="211"/>
    </row>
    <row r="901" spans="1:1" s="178" customFormat="1">
      <c r="A901" s="211"/>
    </row>
    <row r="902" spans="1:1" s="178" customFormat="1">
      <c r="A902" s="211"/>
    </row>
    <row r="903" spans="1:1" s="178" customFormat="1">
      <c r="A903" s="211"/>
    </row>
    <row r="904" spans="1:1" s="178" customFormat="1">
      <c r="A904" s="211"/>
    </row>
    <row r="905" spans="1:1" s="178" customFormat="1">
      <c r="A905" s="211"/>
    </row>
    <row r="906" spans="1:1" s="178" customFormat="1">
      <c r="A906" s="211"/>
    </row>
    <row r="907" spans="1:1" s="178" customFormat="1">
      <c r="A907" s="211"/>
    </row>
    <row r="908" spans="1:1" s="178" customFormat="1">
      <c r="A908" s="211"/>
    </row>
    <row r="909" spans="1:1" s="178" customFormat="1">
      <c r="A909" s="211"/>
    </row>
    <row r="910" spans="1:1" s="178" customFormat="1">
      <c r="A910" s="211"/>
    </row>
    <row r="911" spans="1:1" s="178" customFormat="1">
      <c r="A911" s="211"/>
    </row>
    <row r="912" spans="1:1" s="178" customFormat="1">
      <c r="A912" s="211"/>
    </row>
    <row r="913" spans="1:1" s="178" customFormat="1">
      <c r="A913" s="211"/>
    </row>
    <row r="914" spans="1:1" s="178" customFormat="1">
      <c r="A914" s="211"/>
    </row>
    <row r="915" spans="1:1" s="178" customFormat="1">
      <c r="A915" s="211"/>
    </row>
    <row r="916" spans="1:1" s="178" customFormat="1">
      <c r="A916" s="211"/>
    </row>
    <row r="917" spans="1:1" s="178" customFormat="1">
      <c r="A917" s="211"/>
    </row>
    <row r="918" spans="1:1" s="178" customFormat="1">
      <c r="A918" s="211"/>
    </row>
    <row r="919" spans="1:1" s="178" customFormat="1">
      <c r="A919" s="211"/>
    </row>
    <row r="920" spans="1:1" s="178" customFormat="1">
      <c r="A920" s="211"/>
    </row>
    <row r="921" spans="1:1" s="178" customFormat="1">
      <c r="A921" s="211"/>
    </row>
    <row r="922" spans="1:1" s="178" customFormat="1">
      <c r="A922" s="211"/>
    </row>
    <row r="923" spans="1:1" s="178" customFormat="1">
      <c r="A923" s="211"/>
    </row>
    <row r="924" spans="1:1" s="178" customFormat="1">
      <c r="A924" s="211"/>
    </row>
    <row r="925" spans="1:1" s="178" customFormat="1">
      <c r="A925" s="211"/>
    </row>
    <row r="926" spans="1:1" s="178" customFormat="1">
      <c r="A926" s="211"/>
    </row>
    <row r="927" spans="1:1" s="178" customFormat="1">
      <c r="A927" s="211"/>
    </row>
    <row r="928" spans="1:1" s="178" customFormat="1">
      <c r="A928" s="211"/>
    </row>
    <row r="929" spans="1:1" s="178" customFormat="1">
      <c r="A929" s="211"/>
    </row>
    <row r="930" spans="1:1" s="178" customFormat="1">
      <c r="A930" s="211"/>
    </row>
    <row r="931" spans="1:1" s="178" customFormat="1">
      <c r="A931" s="211"/>
    </row>
    <row r="932" spans="1:1" s="178" customFormat="1">
      <c r="A932" s="211"/>
    </row>
    <row r="933" spans="1:1" s="178" customFormat="1">
      <c r="A933" s="211"/>
    </row>
    <row r="934" spans="1:1" s="178" customFormat="1">
      <c r="A934" s="211"/>
    </row>
    <row r="935" spans="1:1" s="178" customFormat="1">
      <c r="A935" s="211"/>
    </row>
    <row r="936" spans="1:1" s="178" customFormat="1">
      <c r="A936" s="211"/>
    </row>
    <row r="937" spans="1:1" s="178" customFormat="1">
      <c r="A937" s="211"/>
    </row>
    <row r="938" spans="1:1" s="178" customFormat="1">
      <c r="A938" s="211"/>
    </row>
    <row r="939" spans="1:1" s="178" customFormat="1">
      <c r="A939" s="211"/>
    </row>
    <row r="940" spans="1:1" s="178" customFormat="1">
      <c r="A940" s="211"/>
    </row>
    <row r="941" spans="1:1" s="178" customFormat="1">
      <c r="A941" s="211"/>
    </row>
    <row r="942" spans="1:1" s="178" customFormat="1">
      <c r="A942" s="211"/>
    </row>
    <row r="943" spans="1:1" s="178" customFormat="1">
      <c r="A943" s="211"/>
    </row>
    <row r="944" spans="1:1" s="178" customFormat="1">
      <c r="A944" s="211"/>
    </row>
    <row r="945" spans="1:1" s="178" customFormat="1">
      <c r="A945" s="211"/>
    </row>
    <row r="946" spans="1:1" s="178" customFormat="1">
      <c r="A946" s="211"/>
    </row>
    <row r="947" spans="1:1" s="178" customFormat="1">
      <c r="A947" s="211"/>
    </row>
    <row r="948" spans="1:1" s="178" customFormat="1">
      <c r="A948" s="211"/>
    </row>
    <row r="949" spans="1:1" s="178" customFormat="1">
      <c r="A949" s="211"/>
    </row>
    <row r="950" spans="1:1" s="178" customFormat="1">
      <c r="A950" s="211"/>
    </row>
    <row r="951" spans="1:1" s="178" customFormat="1">
      <c r="A951" s="211"/>
    </row>
    <row r="952" spans="1:1" s="178" customFormat="1">
      <c r="A952" s="211"/>
    </row>
    <row r="953" spans="1:1" s="178" customFormat="1">
      <c r="A953" s="211"/>
    </row>
    <row r="954" spans="1:1" s="178" customFormat="1">
      <c r="A954" s="211"/>
    </row>
    <row r="955" spans="1:1" s="178" customFormat="1">
      <c r="A955" s="211"/>
    </row>
    <row r="956" spans="1:1" s="178" customFormat="1">
      <c r="A956" s="211"/>
    </row>
    <row r="957" spans="1:1" s="178" customFormat="1">
      <c r="A957" s="211"/>
    </row>
    <row r="958" spans="1:1" s="178" customFormat="1">
      <c r="A958" s="211"/>
    </row>
    <row r="959" spans="1:1" s="178" customFormat="1">
      <c r="A959" s="211"/>
    </row>
    <row r="960" spans="1:1" s="178" customFormat="1">
      <c r="A960" s="211"/>
    </row>
    <row r="961" spans="1:1" s="178" customFormat="1">
      <c r="A961" s="211"/>
    </row>
    <row r="962" spans="1:1" s="178" customFormat="1">
      <c r="A962" s="211"/>
    </row>
    <row r="963" spans="1:1" s="178" customFormat="1">
      <c r="A963" s="211"/>
    </row>
    <row r="964" spans="1:1" s="178" customFormat="1">
      <c r="A964" s="211"/>
    </row>
    <row r="965" spans="1:1" s="178" customFormat="1">
      <c r="A965" s="211"/>
    </row>
    <row r="966" spans="1:1" s="178" customFormat="1">
      <c r="A966" s="211"/>
    </row>
    <row r="967" spans="1:1" s="178" customFormat="1">
      <c r="A967" s="211"/>
    </row>
    <row r="968" spans="1:1" s="178" customFormat="1">
      <c r="A968" s="211"/>
    </row>
    <row r="969" spans="1:1" s="178" customFormat="1">
      <c r="A969" s="211"/>
    </row>
    <row r="970" spans="1:1" s="178" customFormat="1">
      <c r="A970" s="211"/>
    </row>
    <row r="971" spans="1:1" s="178" customFormat="1">
      <c r="A971" s="211"/>
    </row>
    <row r="972" spans="1:1" s="178" customFormat="1">
      <c r="A972" s="211"/>
    </row>
    <row r="973" spans="1:1" s="178" customFormat="1">
      <c r="A973" s="211"/>
    </row>
    <row r="974" spans="1:1" s="178" customFormat="1">
      <c r="A974" s="211"/>
    </row>
    <row r="975" spans="1:1" s="178" customFormat="1">
      <c r="A975" s="211"/>
    </row>
    <row r="976" spans="1:1" s="178" customFormat="1">
      <c r="A976" s="211"/>
    </row>
    <row r="977" spans="1:1" s="178" customFormat="1">
      <c r="A977" s="211"/>
    </row>
    <row r="978" spans="1:1" s="178" customFormat="1">
      <c r="A978" s="211"/>
    </row>
    <row r="979" spans="1:1" s="178" customFormat="1">
      <c r="A979" s="211"/>
    </row>
    <row r="980" spans="1:1" s="178" customFormat="1">
      <c r="A980" s="211"/>
    </row>
    <row r="981" spans="1:1" s="178" customFormat="1">
      <c r="A981" s="211"/>
    </row>
    <row r="982" spans="1:1" s="178" customFormat="1">
      <c r="A982" s="211"/>
    </row>
    <row r="983" spans="1:1" s="178" customFormat="1">
      <c r="A983" s="211"/>
    </row>
    <row r="984" spans="1:1" s="178" customFormat="1">
      <c r="A984" s="211"/>
    </row>
    <row r="985" spans="1:1" s="178" customFormat="1">
      <c r="A985" s="211"/>
    </row>
    <row r="986" spans="1:1" s="178" customFormat="1">
      <c r="A986" s="211"/>
    </row>
    <row r="987" spans="1:1" s="178" customFormat="1">
      <c r="A987" s="211"/>
    </row>
    <row r="988" spans="1:1" s="178" customFormat="1">
      <c r="A988" s="211"/>
    </row>
    <row r="989" spans="1:1" s="178" customFormat="1">
      <c r="A989" s="211"/>
    </row>
    <row r="990" spans="1:1" s="178" customFormat="1">
      <c r="A990" s="211"/>
    </row>
    <row r="991" spans="1:1" s="178" customFormat="1">
      <c r="A991" s="211"/>
    </row>
    <row r="992" spans="1:1" s="178" customFormat="1">
      <c r="A992" s="211"/>
    </row>
    <row r="993" spans="1:1" s="178" customFormat="1">
      <c r="A993" s="211"/>
    </row>
    <row r="994" spans="1:1" s="178" customFormat="1">
      <c r="A994" s="211"/>
    </row>
    <row r="995" spans="1:1" s="178" customFormat="1">
      <c r="A995" s="211"/>
    </row>
    <row r="996" spans="1:1" s="178" customFormat="1">
      <c r="A996" s="211"/>
    </row>
    <row r="997" spans="1:1" s="178" customFormat="1">
      <c r="A997" s="211"/>
    </row>
    <row r="998" spans="1:1" s="178" customFormat="1">
      <c r="A998" s="211"/>
    </row>
    <row r="999" spans="1:1" s="178" customFormat="1">
      <c r="A999" s="211"/>
    </row>
    <row r="1000" spans="1:1" s="178" customFormat="1">
      <c r="A1000" s="211"/>
    </row>
    <row r="1001" spans="1:1" s="178" customFormat="1">
      <c r="A1001" s="211"/>
    </row>
    <row r="1002" spans="1:1" s="178" customFormat="1">
      <c r="A1002" s="211"/>
    </row>
    <row r="1003" spans="1:1" s="178" customFormat="1">
      <c r="A1003" s="211"/>
    </row>
    <row r="1004" spans="1:1" s="178" customFormat="1">
      <c r="A1004" s="211"/>
    </row>
    <row r="1005" spans="1:1" s="178" customFormat="1">
      <c r="A1005" s="211"/>
    </row>
    <row r="1006" spans="1:1" s="178" customFormat="1">
      <c r="A1006" s="211"/>
    </row>
    <row r="1007" spans="1:1" s="178" customFormat="1">
      <c r="A1007" s="211"/>
    </row>
    <row r="1008" spans="1:1" s="178" customFormat="1">
      <c r="A1008" s="211"/>
    </row>
    <row r="1009" spans="1:1" s="178" customFormat="1">
      <c r="A1009" s="211"/>
    </row>
    <row r="1010" spans="1:1" s="178" customFormat="1">
      <c r="A1010" s="211"/>
    </row>
    <row r="1011" spans="1:1" s="178" customFormat="1">
      <c r="A1011" s="211"/>
    </row>
    <row r="1012" spans="1:1" s="178" customFormat="1">
      <c r="A1012" s="211"/>
    </row>
    <row r="1013" spans="1:1" s="178" customFormat="1">
      <c r="A1013" s="211"/>
    </row>
    <row r="1014" spans="1:1" s="178" customFormat="1">
      <c r="A1014" s="211"/>
    </row>
    <row r="1015" spans="1:1" s="178" customFormat="1">
      <c r="A1015" s="211"/>
    </row>
    <row r="1016" spans="1:1" s="178" customFormat="1">
      <c r="A1016" s="211"/>
    </row>
    <row r="1017" spans="1:1" s="178" customFormat="1">
      <c r="A1017" s="211"/>
    </row>
    <row r="1018" spans="1:1" s="178" customFormat="1">
      <c r="A1018" s="211"/>
    </row>
    <row r="1019" spans="1:1" s="178" customFormat="1">
      <c r="A1019" s="211"/>
    </row>
    <row r="1020" spans="1:1" s="178" customFormat="1">
      <c r="A1020" s="211"/>
    </row>
    <row r="1021" spans="1:1" s="178" customFormat="1">
      <c r="A1021" s="211"/>
    </row>
    <row r="1022" spans="1:1" s="178" customFormat="1">
      <c r="A1022" s="211"/>
    </row>
    <row r="1023" spans="1:1" s="178" customFormat="1">
      <c r="A1023" s="211"/>
    </row>
    <row r="1024" spans="1:1" s="178" customFormat="1">
      <c r="A1024" s="211"/>
    </row>
    <row r="1025" spans="1:1" s="178" customFormat="1">
      <c r="A1025" s="211"/>
    </row>
    <row r="1026" spans="1:1" s="178" customFormat="1">
      <c r="A1026" s="211"/>
    </row>
    <row r="1027" spans="1:1" s="178" customFormat="1">
      <c r="A1027" s="211"/>
    </row>
    <row r="1028" spans="1:1" s="178" customFormat="1">
      <c r="A1028" s="211"/>
    </row>
    <row r="1029" spans="1:1" s="178" customFormat="1">
      <c r="A1029" s="211"/>
    </row>
    <row r="1030" spans="1:1" s="178" customFormat="1">
      <c r="A1030" s="211"/>
    </row>
    <row r="1031" spans="1:1" s="178" customFormat="1">
      <c r="A1031" s="211"/>
    </row>
    <row r="1032" spans="1:1" s="178" customFormat="1">
      <c r="A1032" s="211"/>
    </row>
    <row r="1033" spans="1:1" s="178" customFormat="1">
      <c r="A1033" s="211"/>
    </row>
    <row r="1034" spans="1:1" s="178" customFormat="1">
      <c r="A1034" s="211"/>
    </row>
    <row r="1035" spans="1:1" s="178" customFormat="1">
      <c r="A1035" s="211"/>
    </row>
    <row r="1036" spans="1:1" s="178" customFormat="1">
      <c r="A1036" s="211"/>
    </row>
    <row r="1037" spans="1:1" s="178" customFormat="1">
      <c r="A1037" s="211"/>
    </row>
    <row r="1038" spans="1:1" s="178" customFormat="1">
      <c r="A1038" s="211"/>
    </row>
    <row r="1039" spans="1:1" s="178" customFormat="1">
      <c r="A1039" s="211"/>
    </row>
    <row r="1040" spans="1:1" s="178" customFormat="1">
      <c r="A1040" s="211"/>
    </row>
    <row r="1041" spans="1:1" s="178" customFormat="1">
      <c r="A1041" s="211"/>
    </row>
    <row r="1042" spans="1:1" s="178" customFormat="1">
      <c r="A1042" s="211"/>
    </row>
    <row r="1043" spans="1:1" s="178" customFormat="1">
      <c r="A1043" s="211"/>
    </row>
    <row r="1044" spans="1:1" s="178" customFormat="1">
      <c r="A1044" s="211"/>
    </row>
    <row r="1045" spans="1:1" s="178" customFormat="1">
      <c r="A1045" s="211"/>
    </row>
    <row r="1046" spans="1:1" s="178" customFormat="1">
      <c r="A1046" s="211"/>
    </row>
    <row r="1047" spans="1:1" s="178" customFormat="1">
      <c r="A1047" s="211"/>
    </row>
    <row r="1048" spans="1:1" s="178" customFormat="1">
      <c r="A1048" s="211"/>
    </row>
    <row r="1049" spans="1:1" s="178" customFormat="1">
      <c r="A1049" s="211"/>
    </row>
    <row r="1050" spans="1:1" s="178" customFormat="1">
      <c r="A1050" s="211"/>
    </row>
    <row r="1051" spans="1:1" s="178" customFormat="1">
      <c r="A1051" s="211"/>
    </row>
    <row r="1052" spans="1:1" s="178" customFormat="1">
      <c r="A1052" s="211"/>
    </row>
    <row r="1053" spans="1:1" s="178" customFormat="1">
      <c r="A1053" s="211"/>
    </row>
    <row r="1054" spans="1:1" s="178" customFormat="1">
      <c r="A1054" s="211"/>
    </row>
    <row r="1055" spans="1:1" s="178" customFormat="1">
      <c r="A1055" s="211"/>
    </row>
    <row r="1056" spans="1:1" s="178" customFormat="1">
      <c r="A1056" s="211"/>
    </row>
    <row r="1057" spans="1:1" s="178" customFormat="1">
      <c r="A1057" s="211"/>
    </row>
    <row r="1058" spans="1:1" s="178" customFormat="1">
      <c r="A1058" s="211"/>
    </row>
    <row r="1059" spans="1:1" s="178" customFormat="1">
      <c r="A1059" s="211"/>
    </row>
    <row r="1060" spans="1:1" s="178" customFormat="1">
      <c r="A1060" s="211"/>
    </row>
    <row r="1061" spans="1:1" s="178" customFormat="1">
      <c r="A1061" s="211"/>
    </row>
    <row r="1062" spans="1:1" s="178" customFormat="1">
      <c r="A1062" s="211"/>
    </row>
    <row r="1063" spans="1:1" s="178" customFormat="1">
      <c r="A1063" s="211"/>
    </row>
    <row r="1064" spans="1:1" s="178" customFormat="1">
      <c r="A1064" s="211"/>
    </row>
    <row r="1065" spans="1:1" s="178" customFormat="1">
      <c r="A1065" s="211"/>
    </row>
    <row r="1066" spans="1:1" s="178" customFormat="1">
      <c r="A1066" s="211"/>
    </row>
    <row r="1067" spans="1:1" s="178" customFormat="1">
      <c r="A1067" s="211"/>
    </row>
    <row r="1068" spans="1:1" s="178" customFormat="1">
      <c r="A1068" s="211"/>
    </row>
    <row r="1069" spans="1:1" s="178" customFormat="1">
      <c r="A1069" s="211"/>
    </row>
    <row r="1070" spans="1:1" s="178" customFormat="1">
      <c r="A1070" s="211"/>
    </row>
    <row r="1071" spans="1:1" s="178" customFormat="1">
      <c r="A1071" s="211"/>
    </row>
    <row r="1072" spans="1:1" s="178" customFormat="1">
      <c r="A1072" s="211"/>
    </row>
    <row r="1073" spans="1:1" s="178" customFormat="1">
      <c r="A1073" s="211"/>
    </row>
    <row r="1074" spans="1:1" s="178" customFormat="1">
      <c r="A1074" s="211"/>
    </row>
    <row r="1075" spans="1:1" s="178" customFormat="1">
      <c r="A1075" s="211"/>
    </row>
    <row r="1076" spans="1:1" s="178" customFormat="1">
      <c r="A1076" s="211"/>
    </row>
    <row r="1077" spans="1:1" s="178" customFormat="1">
      <c r="A1077" s="211"/>
    </row>
    <row r="1078" spans="1:1" s="178" customFormat="1">
      <c r="A1078" s="211"/>
    </row>
    <row r="1079" spans="1:1" s="178" customFormat="1">
      <c r="A1079" s="211"/>
    </row>
    <row r="1080" spans="1:1" s="178" customFormat="1">
      <c r="A1080" s="211"/>
    </row>
    <row r="1081" spans="1:1" s="178" customFormat="1">
      <c r="A1081" s="211"/>
    </row>
    <row r="1082" spans="1:1" s="178" customFormat="1">
      <c r="A1082" s="211"/>
    </row>
    <row r="1083" spans="1:1" s="178" customFormat="1">
      <c r="A1083" s="211"/>
    </row>
    <row r="1084" spans="1:1" s="178" customFormat="1">
      <c r="A1084" s="211"/>
    </row>
    <row r="1085" spans="1:1" s="178" customFormat="1">
      <c r="A1085" s="211"/>
    </row>
    <row r="1086" spans="1:1" s="178" customFormat="1">
      <c r="A1086" s="211"/>
    </row>
    <row r="1087" spans="1:1" s="178" customFormat="1">
      <c r="A1087" s="211"/>
    </row>
    <row r="1088" spans="1:1" s="178" customFormat="1">
      <c r="A1088" s="211"/>
    </row>
    <row r="1089" spans="1:1" s="178" customFormat="1">
      <c r="A1089" s="211"/>
    </row>
    <row r="1090" spans="1:1" s="178" customFormat="1">
      <c r="A1090" s="211"/>
    </row>
    <row r="1091" spans="1:1" s="178" customFormat="1">
      <c r="A1091" s="211"/>
    </row>
    <row r="1092" spans="1:1" s="178" customFormat="1">
      <c r="A1092" s="211"/>
    </row>
    <row r="1093" spans="1:1" s="178" customFormat="1">
      <c r="A1093" s="211"/>
    </row>
    <row r="1094" spans="1:1" s="178" customFormat="1">
      <c r="A1094" s="211"/>
    </row>
    <row r="1095" spans="1:1" s="178" customFormat="1">
      <c r="A1095" s="211"/>
    </row>
    <row r="1096" spans="1:1" s="178" customFormat="1">
      <c r="A1096" s="211"/>
    </row>
    <row r="1097" spans="1:1" s="178" customFormat="1">
      <c r="A1097" s="211"/>
    </row>
    <row r="1098" spans="1:1" s="178" customFormat="1">
      <c r="A1098" s="211"/>
    </row>
    <row r="1099" spans="1:1" s="178" customFormat="1">
      <c r="A1099" s="211"/>
    </row>
    <row r="1100" spans="1:1" s="178" customFormat="1">
      <c r="A1100" s="211"/>
    </row>
    <row r="1101" spans="1:1" s="178" customFormat="1">
      <c r="A1101" s="211"/>
    </row>
    <row r="1102" spans="1:1" s="178" customFormat="1">
      <c r="A1102" s="211"/>
    </row>
    <row r="1103" spans="1:1" s="178" customFormat="1">
      <c r="A1103" s="211"/>
    </row>
    <row r="1104" spans="1:1" s="178" customFormat="1">
      <c r="A1104" s="211"/>
    </row>
    <row r="1105" spans="1:1" s="178" customFormat="1">
      <c r="A1105" s="211"/>
    </row>
    <row r="1106" spans="1:1" s="178" customFormat="1">
      <c r="A1106" s="211"/>
    </row>
    <row r="1107" spans="1:1" s="178" customFormat="1">
      <c r="A1107" s="211"/>
    </row>
    <row r="1108" spans="1:1" s="178" customFormat="1">
      <c r="A1108" s="211"/>
    </row>
    <row r="1109" spans="1:1" s="178" customFormat="1">
      <c r="A1109" s="211"/>
    </row>
    <row r="1110" spans="1:1" s="178" customFormat="1">
      <c r="A1110" s="211"/>
    </row>
    <row r="1111" spans="1:1" s="178" customFormat="1">
      <c r="A1111" s="211"/>
    </row>
    <row r="1112" spans="1:1" s="178" customFormat="1">
      <c r="A1112" s="211"/>
    </row>
    <row r="1113" spans="1:1" s="178" customFormat="1">
      <c r="A1113" s="211"/>
    </row>
    <row r="1114" spans="1:1" s="178" customFormat="1">
      <c r="A1114" s="211"/>
    </row>
    <row r="1115" spans="1:1" s="178" customFormat="1">
      <c r="A1115" s="211"/>
    </row>
    <row r="1116" spans="1:1" s="178" customFormat="1">
      <c r="A1116" s="211"/>
    </row>
    <row r="1117" spans="1:1" s="178" customFormat="1">
      <c r="A1117" s="211"/>
    </row>
    <row r="1118" spans="1:1" s="178" customFormat="1">
      <c r="A1118" s="211"/>
    </row>
    <row r="1119" spans="1:1" s="178" customFormat="1">
      <c r="A1119" s="211"/>
    </row>
    <row r="1120" spans="1:1" s="178" customFormat="1">
      <c r="A1120" s="211"/>
    </row>
    <row r="1121" spans="1:1" s="178" customFormat="1">
      <c r="A1121" s="211"/>
    </row>
    <row r="1122" spans="1:1" s="178" customFormat="1">
      <c r="A1122" s="211"/>
    </row>
    <row r="1123" spans="1:1" s="178" customFormat="1">
      <c r="A1123" s="211"/>
    </row>
    <row r="1124" spans="1:1" s="178" customFormat="1">
      <c r="A1124" s="211"/>
    </row>
    <row r="1125" spans="1:1" s="178" customFormat="1">
      <c r="A1125" s="211"/>
    </row>
    <row r="1126" spans="1:1" s="178" customFormat="1">
      <c r="A1126" s="211"/>
    </row>
    <row r="1127" spans="1:1" s="178" customFormat="1">
      <c r="A1127" s="211"/>
    </row>
    <row r="1128" spans="1:1" s="178" customFormat="1">
      <c r="A1128" s="211"/>
    </row>
    <row r="1129" spans="1:1" s="178" customFormat="1">
      <c r="A1129" s="211"/>
    </row>
    <row r="1130" spans="1:1" s="178" customFormat="1">
      <c r="A1130" s="211"/>
    </row>
    <row r="1131" spans="1:1" s="178" customFormat="1">
      <c r="A1131" s="211"/>
    </row>
    <row r="1132" spans="1:1" s="178" customFormat="1">
      <c r="A1132" s="211"/>
    </row>
    <row r="1133" spans="1:1" s="178" customFormat="1">
      <c r="A1133" s="211"/>
    </row>
    <row r="1134" spans="1:1" s="178" customFormat="1">
      <c r="A1134" s="211"/>
    </row>
    <row r="1135" spans="1:1" s="178" customFormat="1">
      <c r="A1135" s="211"/>
    </row>
    <row r="1136" spans="1:1" s="178" customFormat="1">
      <c r="A1136" s="211"/>
    </row>
    <row r="1137" spans="1:1" s="178" customFormat="1">
      <c r="A1137" s="211"/>
    </row>
    <row r="1138" spans="1:1" s="178" customFormat="1">
      <c r="A1138" s="211"/>
    </row>
    <row r="1139" spans="1:1" s="178" customFormat="1">
      <c r="A1139" s="211"/>
    </row>
    <row r="1140" spans="1:1" s="178" customFormat="1">
      <c r="A1140" s="211"/>
    </row>
    <row r="1141" spans="1:1" s="178" customFormat="1">
      <c r="A1141" s="211"/>
    </row>
    <row r="1142" spans="1:1" s="178" customFormat="1">
      <c r="A1142" s="211"/>
    </row>
    <row r="1143" spans="1:1" s="178" customFormat="1">
      <c r="A1143" s="211"/>
    </row>
    <row r="1144" spans="1:1" s="178" customFormat="1">
      <c r="A1144" s="211"/>
    </row>
    <row r="1145" spans="1:1" s="178" customFormat="1">
      <c r="A1145" s="211"/>
    </row>
    <row r="1146" spans="1:1" s="178" customFormat="1">
      <c r="A1146" s="211"/>
    </row>
    <row r="1147" spans="1:1" s="178" customFormat="1">
      <c r="A1147" s="211"/>
    </row>
    <row r="1148" spans="1:1" s="178" customFormat="1">
      <c r="A1148" s="211"/>
    </row>
    <row r="1149" spans="1:1" s="178" customFormat="1">
      <c r="A1149" s="211"/>
    </row>
    <row r="1150" spans="1:1" s="178" customFormat="1">
      <c r="A1150" s="211"/>
    </row>
    <row r="1151" spans="1:1" s="178" customFormat="1">
      <c r="A1151" s="211"/>
    </row>
    <row r="1152" spans="1:1" s="178" customFormat="1">
      <c r="A1152" s="211"/>
    </row>
    <row r="1153" spans="1:1" s="178" customFormat="1">
      <c r="A1153" s="211"/>
    </row>
    <row r="1154" spans="1:1" s="178" customFormat="1">
      <c r="A1154" s="211"/>
    </row>
    <row r="1155" spans="1:1" s="178" customFormat="1">
      <c r="A1155" s="211"/>
    </row>
    <row r="1156" spans="1:1" s="178" customFormat="1">
      <c r="A1156" s="211"/>
    </row>
    <row r="1157" spans="1:1" s="178" customFormat="1">
      <c r="A1157" s="211"/>
    </row>
    <row r="1158" spans="1:1" s="178" customFormat="1">
      <c r="A1158" s="211"/>
    </row>
    <row r="1159" spans="1:1" s="178" customFormat="1">
      <c r="A1159" s="211"/>
    </row>
    <row r="1160" spans="1:1" s="178" customFormat="1">
      <c r="A1160" s="211"/>
    </row>
    <row r="1161" spans="1:1" s="178" customFormat="1">
      <c r="A1161" s="211"/>
    </row>
    <row r="1162" spans="1:1" s="178" customFormat="1">
      <c r="A1162" s="211"/>
    </row>
    <row r="1163" spans="1:1" s="178" customFormat="1">
      <c r="A1163" s="211"/>
    </row>
    <row r="1164" spans="1:1" s="178" customFormat="1">
      <c r="A1164" s="211"/>
    </row>
    <row r="1165" spans="1:1" s="178" customFormat="1">
      <c r="A1165" s="211"/>
    </row>
    <row r="1166" spans="1:1" s="178" customFormat="1">
      <c r="A1166" s="211"/>
    </row>
    <row r="1167" spans="1:1" s="178" customFormat="1">
      <c r="A1167" s="211"/>
    </row>
    <row r="1168" spans="1:1" s="178" customFormat="1">
      <c r="A1168" s="211"/>
    </row>
    <row r="1169" spans="1:1" s="178" customFormat="1">
      <c r="A1169" s="211"/>
    </row>
    <row r="1170" spans="1:1" s="178" customFormat="1">
      <c r="A1170" s="211"/>
    </row>
    <row r="1171" spans="1:1" s="178" customFormat="1">
      <c r="A1171" s="211"/>
    </row>
    <row r="1172" spans="1:1" s="178" customFormat="1">
      <c r="A1172" s="211"/>
    </row>
    <row r="1173" spans="1:1" s="178" customFormat="1">
      <c r="A1173" s="211"/>
    </row>
    <row r="1174" spans="1:1" s="178" customFormat="1">
      <c r="A1174" s="211"/>
    </row>
    <row r="1175" spans="1:1" s="178" customFormat="1">
      <c r="A1175" s="211"/>
    </row>
    <row r="1176" spans="1:1" s="178" customFormat="1">
      <c r="A1176" s="211"/>
    </row>
    <row r="1177" spans="1:1" s="178" customFormat="1">
      <c r="A1177" s="211"/>
    </row>
    <row r="1178" spans="1:1" s="178" customFormat="1">
      <c r="A1178" s="211"/>
    </row>
    <row r="1179" spans="1:1" s="178" customFormat="1">
      <c r="A1179" s="211"/>
    </row>
    <row r="1180" spans="1:1" s="178" customFormat="1">
      <c r="A1180" s="211"/>
    </row>
    <row r="1181" spans="1:1" s="178" customFormat="1">
      <c r="A1181" s="211"/>
    </row>
    <row r="1182" spans="1:1" s="178" customFormat="1">
      <c r="A1182" s="211"/>
    </row>
    <row r="1183" spans="1:1" s="178" customFormat="1">
      <c r="A1183" s="211"/>
    </row>
    <row r="1184" spans="1:1" s="178" customFormat="1">
      <c r="A1184" s="211"/>
    </row>
    <row r="1185" spans="1:1" s="178" customFormat="1">
      <c r="A1185" s="211"/>
    </row>
    <row r="1186" spans="1:1" s="178" customFormat="1">
      <c r="A1186" s="211"/>
    </row>
    <row r="1187" spans="1:1" s="178" customFormat="1">
      <c r="A1187" s="211"/>
    </row>
    <row r="1188" spans="1:1" s="178" customFormat="1">
      <c r="A1188" s="211"/>
    </row>
    <row r="1189" spans="1:1" s="178" customFormat="1">
      <c r="A1189" s="211"/>
    </row>
    <row r="1190" spans="1:1" s="178" customFormat="1">
      <c r="A1190" s="211"/>
    </row>
    <row r="1191" spans="1:1" s="178" customFormat="1">
      <c r="A1191" s="211"/>
    </row>
    <row r="1192" spans="1:1" s="178" customFormat="1">
      <c r="A1192" s="211"/>
    </row>
    <row r="1193" spans="1:1" s="178" customFormat="1">
      <c r="A1193" s="211"/>
    </row>
    <row r="1194" spans="1:1" s="178" customFormat="1">
      <c r="A1194" s="211"/>
    </row>
    <row r="1195" spans="1:1" s="178" customFormat="1">
      <c r="A1195" s="211"/>
    </row>
    <row r="1196" spans="1:1" s="178" customFormat="1">
      <c r="A1196" s="211"/>
    </row>
    <row r="1197" spans="1:1" s="178" customFormat="1">
      <c r="A1197" s="211"/>
    </row>
    <row r="1198" spans="1:1" s="178" customFormat="1">
      <c r="A1198" s="211"/>
    </row>
    <row r="1199" spans="1:1" s="178" customFormat="1">
      <c r="A1199" s="211"/>
    </row>
    <row r="1200" spans="1:1" s="178" customFormat="1">
      <c r="A1200" s="211"/>
    </row>
    <row r="1201" spans="1:1" s="178" customFormat="1">
      <c r="A1201" s="211"/>
    </row>
    <row r="1202" spans="1:1" s="178" customFormat="1">
      <c r="A1202" s="211"/>
    </row>
    <row r="1203" spans="1:1" s="178" customFormat="1">
      <c r="A1203" s="211"/>
    </row>
    <row r="1204" spans="1:1" s="178" customFormat="1">
      <c r="A1204" s="211"/>
    </row>
    <row r="1205" spans="1:1" s="178" customFormat="1">
      <c r="A1205" s="211"/>
    </row>
    <row r="1206" spans="1:1" s="178" customFormat="1">
      <c r="A1206" s="211"/>
    </row>
    <row r="1207" spans="1:1" s="178" customFormat="1">
      <c r="A1207" s="211"/>
    </row>
    <row r="1208" spans="1:1" s="178" customFormat="1">
      <c r="A1208" s="211"/>
    </row>
    <row r="1209" spans="1:1" s="178" customFormat="1">
      <c r="A1209" s="211"/>
    </row>
    <row r="1210" spans="1:1" s="178" customFormat="1">
      <c r="A1210" s="211"/>
    </row>
    <row r="1211" spans="1:1" s="178" customFormat="1">
      <c r="A1211" s="211"/>
    </row>
    <row r="1212" spans="1:1" s="178" customFormat="1">
      <c r="A1212" s="211"/>
    </row>
    <row r="1213" spans="1:1" s="178" customFormat="1">
      <c r="A1213" s="211"/>
    </row>
    <row r="1214" spans="1:1" s="178" customFormat="1">
      <c r="A1214" s="211"/>
    </row>
    <row r="1215" spans="1:1" s="178" customFormat="1">
      <c r="A1215" s="211"/>
    </row>
    <row r="1216" spans="1:1" s="178" customFormat="1">
      <c r="A1216" s="211"/>
    </row>
    <row r="1217" spans="1:1" s="178" customFormat="1">
      <c r="A1217" s="211"/>
    </row>
    <row r="1218" spans="1:1" s="178" customFormat="1">
      <c r="A1218" s="211"/>
    </row>
    <row r="1219" spans="1:1" s="178" customFormat="1">
      <c r="A1219" s="211"/>
    </row>
    <row r="1220" spans="1:1" s="178" customFormat="1">
      <c r="A1220" s="211"/>
    </row>
    <row r="1221" spans="1:1" s="178" customFormat="1">
      <c r="A1221" s="211"/>
    </row>
    <row r="1222" spans="1:1" s="178" customFormat="1">
      <c r="A1222" s="211"/>
    </row>
    <row r="1223" spans="1:1" s="178" customFormat="1">
      <c r="A1223" s="211"/>
    </row>
    <row r="1224" spans="1:1" s="178" customFormat="1">
      <c r="A1224" s="211"/>
    </row>
    <row r="1225" spans="1:1" s="178" customFormat="1">
      <c r="A1225" s="211"/>
    </row>
    <row r="1226" spans="1:1" s="178" customFormat="1">
      <c r="A1226" s="211"/>
    </row>
    <row r="1227" spans="1:1" s="178" customFormat="1">
      <c r="A1227" s="211"/>
    </row>
    <row r="1228" spans="1:1" s="178" customFormat="1">
      <c r="A1228" s="211"/>
    </row>
    <row r="1229" spans="1:1" s="178" customFormat="1">
      <c r="A1229" s="211"/>
    </row>
    <row r="1230" spans="1:1" s="178" customFormat="1">
      <c r="A1230" s="211"/>
    </row>
    <row r="1231" spans="1:1" s="178" customFormat="1">
      <c r="A1231" s="211"/>
    </row>
    <row r="1232" spans="1:1" s="178" customFormat="1">
      <c r="A1232" s="211"/>
    </row>
    <row r="1233" spans="1:1" s="178" customFormat="1">
      <c r="A1233" s="211"/>
    </row>
    <row r="1234" spans="1:1" s="178" customFormat="1">
      <c r="A1234" s="211"/>
    </row>
    <row r="1235" spans="1:1" s="178" customFormat="1">
      <c r="A1235" s="211"/>
    </row>
    <row r="1236" spans="1:1" s="178" customFormat="1">
      <c r="A1236" s="211"/>
    </row>
    <row r="1237" spans="1:1" s="178" customFormat="1">
      <c r="A1237" s="211"/>
    </row>
    <row r="1238" spans="1:1" s="178" customFormat="1">
      <c r="A1238" s="211"/>
    </row>
    <row r="1239" spans="1:1" s="178" customFormat="1">
      <c r="A1239" s="211"/>
    </row>
    <row r="1240" spans="1:1" s="178" customFormat="1">
      <c r="A1240" s="211"/>
    </row>
    <row r="1241" spans="1:1" s="178" customFormat="1">
      <c r="A1241" s="211"/>
    </row>
    <row r="1242" spans="1:1" s="178" customFormat="1">
      <c r="A1242" s="211"/>
    </row>
    <row r="1243" spans="1:1" s="178" customFormat="1">
      <c r="A1243" s="211"/>
    </row>
    <row r="1244" spans="1:1" s="178" customFormat="1">
      <c r="A1244" s="211"/>
    </row>
    <row r="1245" spans="1:1" s="178" customFormat="1">
      <c r="A1245" s="211"/>
    </row>
    <row r="1246" spans="1:1" s="178" customFormat="1">
      <c r="A1246" s="211"/>
    </row>
    <row r="1247" spans="1:1" s="178" customFormat="1">
      <c r="A1247" s="211"/>
    </row>
    <row r="1248" spans="1:1" s="178" customFormat="1">
      <c r="A1248" s="211"/>
    </row>
    <row r="1249" spans="1:1" s="178" customFormat="1">
      <c r="A1249" s="211"/>
    </row>
    <row r="1250" spans="1:1" s="178" customFormat="1">
      <c r="A1250" s="211"/>
    </row>
    <row r="1251" spans="1:1" s="178" customFormat="1">
      <c r="A1251" s="211"/>
    </row>
    <row r="1252" spans="1:1" s="178" customFormat="1">
      <c r="A1252" s="211"/>
    </row>
    <row r="1253" spans="1:1" s="178" customFormat="1">
      <c r="A1253" s="211"/>
    </row>
    <row r="1254" spans="1:1" s="178" customFormat="1">
      <c r="A1254" s="211"/>
    </row>
    <row r="1255" spans="1:1" s="178" customFormat="1">
      <c r="A1255" s="211"/>
    </row>
    <row r="1256" spans="1:1" s="178" customFormat="1">
      <c r="A1256" s="211"/>
    </row>
    <row r="1257" spans="1:1" s="178" customFormat="1">
      <c r="A1257" s="211"/>
    </row>
    <row r="1258" spans="1:1" s="178" customFormat="1">
      <c r="A1258" s="211"/>
    </row>
    <row r="1259" spans="1:1" s="178" customFormat="1">
      <c r="A1259" s="211"/>
    </row>
    <row r="1260" spans="1:1" s="178" customFormat="1">
      <c r="A1260" s="211"/>
    </row>
    <row r="1261" spans="1:1" s="178" customFormat="1">
      <c r="A1261" s="211"/>
    </row>
    <row r="1262" spans="1:1" s="178" customFormat="1">
      <c r="A1262" s="211"/>
    </row>
    <row r="1263" spans="1:1" s="178" customFormat="1">
      <c r="A1263" s="211"/>
    </row>
    <row r="1264" spans="1:1" s="178" customFormat="1">
      <c r="A1264" s="211"/>
    </row>
    <row r="1265" spans="1:1" s="178" customFormat="1">
      <c r="A1265" s="211"/>
    </row>
    <row r="1266" spans="1:1" s="178" customFormat="1">
      <c r="A1266" s="211"/>
    </row>
    <row r="1267" spans="1:1" s="178" customFormat="1">
      <c r="A1267" s="211"/>
    </row>
    <row r="1268" spans="1:1" s="178" customFormat="1">
      <c r="A1268" s="211"/>
    </row>
    <row r="1269" spans="1:1" s="178" customFormat="1">
      <c r="A1269" s="211"/>
    </row>
    <row r="1270" spans="1:1" s="178" customFormat="1">
      <c r="A1270" s="211"/>
    </row>
    <row r="1271" spans="1:1" s="178" customFormat="1">
      <c r="A1271" s="211"/>
    </row>
    <row r="1272" spans="1:1" s="178" customFormat="1">
      <c r="A1272" s="211"/>
    </row>
    <row r="1273" spans="1:1" s="178" customFormat="1">
      <c r="A1273" s="211"/>
    </row>
    <row r="1274" spans="1:1" s="178" customFormat="1">
      <c r="A1274" s="211"/>
    </row>
    <row r="1275" spans="1:1" s="178" customFormat="1">
      <c r="A1275" s="211"/>
    </row>
    <row r="1276" spans="1:1" s="178" customFormat="1">
      <c r="A1276" s="211"/>
    </row>
    <row r="1277" spans="1:1" s="178" customFormat="1">
      <c r="A1277" s="211"/>
    </row>
    <row r="1278" spans="1:1" s="178" customFormat="1">
      <c r="A1278" s="211"/>
    </row>
    <row r="1279" spans="1:1" s="178" customFormat="1">
      <c r="A1279" s="211"/>
    </row>
    <row r="1280" spans="1:1" s="178" customFormat="1">
      <c r="A1280" s="211"/>
    </row>
    <row r="1281" spans="1:1" s="178" customFormat="1">
      <c r="A1281" s="211"/>
    </row>
    <row r="1282" spans="1:1" s="178" customFormat="1">
      <c r="A1282" s="211"/>
    </row>
    <row r="1283" spans="1:1" s="178" customFormat="1">
      <c r="A1283" s="211"/>
    </row>
    <row r="1284" spans="1:1" s="178" customFormat="1">
      <c r="A1284" s="211"/>
    </row>
    <row r="1285" spans="1:1" s="178" customFormat="1">
      <c r="A1285" s="211"/>
    </row>
    <row r="1286" spans="1:1" s="178" customFormat="1">
      <c r="A1286" s="211"/>
    </row>
    <row r="1287" spans="1:1" s="178" customFormat="1">
      <c r="A1287" s="211"/>
    </row>
    <row r="1288" spans="1:1" s="178" customFormat="1">
      <c r="A1288" s="211"/>
    </row>
    <row r="1289" spans="1:1" s="178" customFormat="1">
      <c r="A1289" s="211"/>
    </row>
    <row r="1290" spans="1:1" s="178" customFormat="1">
      <c r="A1290" s="211"/>
    </row>
    <row r="1291" spans="1:1" s="178" customFormat="1">
      <c r="A1291" s="211"/>
    </row>
    <row r="1292" spans="1:1" s="178" customFormat="1">
      <c r="A1292" s="211"/>
    </row>
    <row r="1293" spans="1:1" s="178" customFormat="1">
      <c r="A1293" s="211"/>
    </row>
    <row r="1294" spans="1:1" s="178" customFormat="1">
      <c r="A1294" s="211"/>
    </row>
    <row r="1295" spans="1:1" s="178" customFormat="1">
      <c r="A1295" s="211"/>
    </row>
    <row r="1296" spans="1:1" s="178" customFormat="1">
      <c r="A1296" s="211"/>
    </row>
    <row r="1297" spans="1:1" s="178" customFormat="1">
      <c r="A1297" s="211"/>
    </row>
    <row r="1298" spans="1:1" s="178" customFormat="1">
      <c r="A1298" s="211"/>
    </row>
    <row r="1299" spans="1:1" s="178" customFormat="1">
      <c r="A1299" s="211"/>
    </row>
    <row r="1300" spans="1:1" s="178" customFormat="1">
      <c r="A1300" s="211"/>
    </row>
    <row r="1301" spans="1:1" s="178" customFormat="1">
      <c r="A1301" s="211"/>
    </row>
    <row r="1302" spans="1:1" s="178" customFormat="1">
      <c r="A1302" s="211"/>
    </row>
    <row r="1303" spans="1:1" s="178" customFormat="1">
      <c r="A1303" s="211"/>
    </row>
    <row r="1304" spans="1:1" s="178" customFormat="1">
      <c r="A1304" s="211"/>
    </row>
    <row r="1305" spans="1:1" s="178" customFormat="1">
      <c r="A1305" s="211"/>
    </row>
    <row r="1306" spans="1:1" s="178" customFormat="1">
      <c r="A1306" s="211"/>
    </row>
    <row r="1307" spans="1:1" s="178" customFormat="1">
      <c r="A1307" s="211"/>
    </row>
    <row r="1308" spans="1:1" s="178" customFormat="1">
      <c r="A1308" s="211"/>
    </row>
    <row r="1309" spans="1:1" s="178" customFormat="1">
      <c r="A1309" s="211"/>
    </row>
    <row r="1310" spans="1:1" s="178" customFormat="1">
      <c r="A1310" s="211"/>
    </row>
    <row r="1311" spans="1:1" s="178" customFormat="1">
      <c r="A1311" s="211"/>
    </row>
    <row r="1312" spans="1:1" s="178" customFormat="1">
      <c r="A1312" s="211"/>
    </row>
    <row r="1313" spans="1:1" s="178" customFormat="1">
      <c r="A1313" s="211"/>
    </row>
    <row r="1314" spans="1:1" s="178" customFormat="1">
      <c r="A1314" s="211"/>
    </row>
    <row r="1315" spans="1:1" s="178" customFormat="1">
      <c r="A1315" s="211"/>
    </row>
    <row r="1316" spans="1:1" s="178" customFormat="1">
      <c r="A1316" s="211"/>
    </row>
    <row r="1317" spans="1:1" s="178" customFormat="1">
      <c r="A1317" s="211"/>
    </row>
    <row r="1318" spans="1:1" s="178" customFormat="1">
      <c r="A1318" s="211"/>
    </row>
    <row r="1319" spans="1:1" s="178" customFormat="1">
      <c r="A1319" s="211"/>
    </row>
    <row r="1320" spans="1:1" s="178" customFormat="1">
      <c r="A1320" s="211"/>
    </row>
    <row r="1321" spans="1:1" s="178" customFormat="1">
      <c r="A1321" s="211"/>
    </row>
    <row r="1322" spans="1:1" s="178" customFormat="1">
      <c r="A1322" s="211"/>
    </row>
    <row r="1323" spans="1:1" s="178" customFormat="1">
      <c r="A1323" s="211"/>
    </row>
    <row r="1324" spans="1:1" s="178" customFormat="1">
      <c r="A1324" s="211"/>
    </row>
    <row r="1325" spans="1:1" s="178" customFormat="1">
      <c r="A1325" s="211"/>
    </row>
    <row r="1326" spans="1:1" s="178" customFormat="1">
      <c r="A1326" s="211"/>
    </row>
    <row r="1327" spans="1:1" s="178" customFormat="1">
      <c r="A1327" s="211"/>
    </row>
    <row r="1328" spans="1:1" s="178" customFormat="1">
      <c r="A1328" s="211"/>
    </row>
    <row r="1329" spans="1:1" s="178" customFormat="1">
      <c r="A1329" s="211"/>
    </row>
    <row r="1330" spans="1:1" s="178" customFormat="1">
      <c r="A1330" s="211"/>
    </row>
    <row r="1331" spans="1:1" s="178" customFormat="1">
      <c r="A1331" s="211"/>
    </row>
    <row r="1332" spans="1:1" s="178" customFormat="1">
      <c r="A1332" s="211"/>
    </row>
    <row r="1333" spans="1:1" s="178" customFormat="1">
      <c r="A1333" s="211"/>
    </row>
    <row r="1334" spans="1:1" s="178" customFormat="1">
      <c r="A1334" s="211"/>
    </row>
    <row r="1335" spans="1:1" s="178" customFormat="1">
      <c r="A1335" s="211"/>
    </row>
    <row r="1336" spans="1:1" s="178" customFormat="1">
      <c r="A1336" s="211"/>
    </row>
    <row r="1337" spans="1:1" s="178" customFormat="1">
      <c r="A1337" s="211"/>
    </row>
    <row r="1338" spans="1:1" s="178" customFormat="1">
      <c r="A1338" s="211"/>
    </row>
    <row r="1339" spans="1:1" s="178" customFormat="1">
      <c r="A1339" s="211"/>
    </row>
    <row r="1340" spans="1:1" s="178" customFormat="1">
      <c r="A1340" s="211"/>
    </row>
    <row r="1341" spans="1:1" s="178" customFormat="1">
      <c r="A1341" s="211"/>
    </row>
    <row r="1342" spans="1:1" s="178" customFormat="1">
      <c r="A1342" s="211"/>
    </row>
    <row r="1343" spans="1:1" s="178" customFormat="1">
      <c r="A1343" s="211"/>
    </row>
    <row r="1344" spans="1:1" s="178" customFormat="1">
      <c r="A1344" s="211"/>
    </row>
    <row r="1345" spans="1:1" s="178" customFormat="1">
      <c r="A1345" s="211"/>
    </row>
    <row r="1346" spans="1:1" s="178" customFormat="1">
      <c r="A1346" s="211"/>
    </row>
    <row r="1347" spans="1:1" s="178" customFormat="1">
      <c r="A1347" s="211"/>
    </row>
    <row r="1348" spans="1:1" s="178" customFormat="1">
      <c r="A1348" s="211"/>
    </row>
    <row r="1349" spans="1:1" s="178" customFormat="1">
      <c r="A1349" s="211"/>
    </row>
    <row r="1350" spans="1:1" s="178" customFormat="1">
      <c r="A1350" s="211"/>
    </row>
    <row r="1351" spans="1:1" s="178" customFormat="1">
      <c r="A1351" s="211"/>
    </row>
    <row r="1352" spans="1:1" s="178" customFormat="1">
      <c r="A1352" s="211"/>
    </row>
    <row r="1353" spans="1:1" s="178" customFormat="1">
      <c r="A1353" s="211"/>
    </row>
    <row r="1354" spans="1:1" s="178" customFormat="1">
      <c r="A1354" s="211"/>
    </row>
    <row r="1355" spans="1:1" s="178" customFormat="1">
      <c r="A1355" s="211"/>
    </row>
    <row r="1356" spans="1:1" s="178" customFormat="1">
      <c r="A1356" s="211"/>
    </row>
    <row r="1357" spans="1:1" s="178" customFormat="1">
      <c r="A1357" s="211"/>
    </row>
    <row r="1358" spans="1:1" s="178" customFormat="1">
      <c r="A1358" s="211"/>
    </row>
    <row r="1359" spans="1:1" s="178" customFormat="1">
      <c r="A1359" s="211"/>
    </row>
    <row r="1360" spans="1:1" s="178" customFormat="1">
      <c r="A1360" s="211"/>
    </row>
    <row r="1361" spans="1:1" s="178" customFormat="1">
      <c r="A1361" s="211"/>
    </row>
    <row r="1362" spans="1:1" s="178" customFormat="1">
      <c r="A1362" s="211"/>
    </row>
    <row r="1363" spans="1:1" s="178" customFormat="1">
      <c r="A1363" s="211"/>
    </row>
    <row r="1364" spans="1:1" s="178" customFormat="1">
      <c r="A1364" s="211"/>
    </row>
    <row r="1365" spans="1:1" s="178" customFormat="1">
      <c r="A1365" s="211"/>
    </row>
    <row r="1366" spans="1:1" s="178" customFormat="1">
      <c r="A1366" s="211"/>
    </row>
    <row r="1367" spans="1:1" s="178" customFormat="1">
      <c r="A1367" s="211"/>
    </row>
    <row r="1368" spans="1:1" s="178" customFormat="1">
      <c r="A1368" s="211"/>
    </row>
    <row r="1369" spans="1:1" s="178" customFormat="1">
      <c r="A1369" s="211"/>
    </row>
    <row r="1370" spans="1:1" s="178" customFormat="1">
      <c r="A1370" s="211"/>
    </row>
    <row r="1371" spans="1:1" s="178" customFormat="1">
      <c r="A1371" s="211"/>
    </row>
    <row r="1372" spans="1:1" s="178" customFormat="1">
      <c r="A1372" s="211"/>
    </row>
    <row r="1373" spans="1:1" s="178" customFormat="1">
      <c r="A1373" s="211"/>
    </row>
    <row r="1374" spans="1:1" s="178" customFormat="1">
      <c r="A1374" s="211"/>
    </row>
    <row r="1375" spans="1:1" s="178" customFormat="1">
      <c r="A1375" s="211"/>
    </row>
    <row r="1376" spans="1:1" s="178" customFormat="1">
      <c r="A1376" s="211"/>
    </row>
    <row r="1377" spans="1:1" s="178" customFormat="1">
      <c r="A1377" s="211"/>
    </row>
    <row r="1378" spans="1:1" s="178" customFormat="1">
      <c r="A1378" s="211"/>
    </row>
    <row r="1379" spans="1:1" s="178" customFormat="1">
      <c r="A1379" s="211"/>
    </row>
    <row r="1380" spans="1:1" s="178" customFormat="1">
      <c r="A1380" s="211"/>
    </row>
    <row r="1381" spans="1:1" s="178" customFormat="1">
      <c r="A1381" s="211"/>
    </row>
    <row r="1382" spans="1:1" s="178" customFormat="1">
      <c r="A1382" s="211"/>
    </row>
    <row r="1383" spans="1:1" s="178" customFormat="1">
      <c r="A1383" s="211"/>
    </row>
    <row r="1384" spans="1:1" s="178" customFormat="1">
      <c r="A1384" s="211"/>
    </row>
    <row r="1385" spans="1:1" s="178" customFormat="1">
      <c r="A1385" s="211"/>
    </row>
    <row r="1386" spans="1:1" s="178" customFormat="1">
      <c r="A1386" s="211"/>
    </row>
    <row r="1387" spans="1:1" s="178" customFormat="1">
      <c r="A1387" s="211"/>
    </row>
    <row r="1388" spans="1:1" s="178" customFormat="1">
      <c r="A1388" s="211"/>
    </row>
    <row r="1389" spans="1:1" s="178" customFormat="1">
      <c r="A1389" s="211"/>
    </row>
    <row r="1390" spans="1:1" s="178" customFormat="1">
      <c r="A1390" s="211"/>
    </row>
    <row r="1391" spans="1:1" s="178" customFormat="1">
      <c r="A1391" s="211"/>
    </row>
    <row r="1392" spans="1:1" s="178" customFormat="1">
      <c r="A1392" s="211"/>
    </row>
    <row r="1393" spans="1:1" s="178" customFormat="1">
      <c r="A1393" s="211"/>
    </row>
    <row r="1394" spans="1:1" s="178" customFormat="1">
      <c r="A1394" s="211"/>
    </row>
    <row r="1395" spans="1:1" s="178" customFormat="1">
      <c r="A1395" s="211"/>
    </row>
    <row r="1396" spans="1:1" s="178" customFormat="1">
      <c r="A1396" s="211"/>
    </row>
    <row r="1397" spans="1:1" s="178" customFormat="1">
      <c r="A1397" s="211"/>
    </row>
    <row r="1398" spans="1:1" s="178" customFormat="1">
      <c r="A1398" s="211"/>
    </row>
    <row r="1399" spans="1:1" s="178" customFormat="1">
      <c r="A1399" s="211"/>
    </row>
    <row r="1400" spans="1:1" s="178" customFormat="1">
      <c r="A1400" s="211"/>
    </row>
    <row r="1401" spans="1:1" s="178" customFormat="1">
      <c r="A1401" s="211"/>
    </row>
    <row r="1402" spans="1:1" s="178" customFormat="1">
      <c r="A1402" s="211"/>
    </row>
    <row r="1403" spans="1:1" s="178" customFormat="1">
      <c r="A1403" s="211"/>
    </row>
    <row r="1404" spans="1:1" s="178" customFormat="1">
      <c r="A1404" s="211"/>
    </row>
    <row r="1405" spans="1:1" s="178" customFormat="1">
      <c r="A1405" s="211"/>
    </row>
    <row r="1406" spans="1:1" s="178" customFormat="1">
      <c r="A1406" s="211"/>
    </row>
    <row r="1407" spans="1:1" s="178" customFormat="1">
      <c r="A1407" s="211"/>
    </row>
    <row r="1408" spans="1:1" s="178" customFormat="1">
      <c r="A1408" s="211"/>
    </row>
    <row r="1409" spans="1:1" s="178" customFormat="1">
      <c r="A1409" s="211"/>
    </row>
    <row r="1410" spans="1:1" s="178" customFormat="1">
      <c r="A1410" s="211"/>
    </row>
    <row r="1411" spans="1:1" s="178" customFormat="1">
      <c r="A1411" s="211"/>
    </row>
    <row r="1412" spans="1:1" s="178" customFormat="1">
      <c r="A1412" s="211"/>
    </row>
    <row r="1413" spans="1:1" s="178" customFormat="1">
      <c r="A1413" s="211"/>
    </row>
    <row r="1414" spans="1:1" s="178" customFormat="1">
      <c r="A1414" s="211"/>
    </row>
    <row r="1415" spans="1:1" s="178" customFormat="1">
      <c r="A1415" s="211"/>
    </row>
    <row r="1416" spans="1:1" s="178" customFormat="1">
      <c r="A1416" s="211"/>
    </row>
    <row r="1417" spans="1:1" s="178" customFormat="1">
      <c r="A1417" s="211"/>
    </row>
    <row r="1418" spans="1:1" s="178" customFormat="1">
      <c r="A1418" s="211"/>
    </row>
    <row r="1419" spans="1:1" s="178" customFormat="1">
      <c r="A1419" s="211"/>
    </row>
    <row r="1420" spans="1:1" s="178" customFormat="1">
      <c r="A1420" s="211"/>
    </row>
    <row r="1421" spans="1:1" s="178" customFormat="1">
      <c r="A1421" s="211"/>
    </row>
    <row r="1422" spans="1:1" s="178" customFormat="1">
      <c r="A1422" s="211"/>
    </row>
    <row r="1423" spans="1:1" s="178" customFormat="1">
      <c r="A1423" s="211"/>
    </row>
    <row r="1424" spans="1:1" s="178" customFormat="1">
      <c r="A1424" s="211"/>
    </row>
    <row r="1425" spans="1:1" s="178" customFormat="1">
      <c r="A1425" s="211"/>
    </row>
    <row r="1426" spans="1:1" s="178" customFormat="1">
      <c r="A1426" s="211"/>
    </row>
    <row r="1427" spans="1:1" s="178" customFormat="1">
      <c r="A1427" s="211"/>
    </row>
    <row r="1428" spans="1:1" s="178" customFormat="1">
      <c r="A1428" s="211"/>
    </row>
    <row r="1429" spans="1:1" s="178" customFormat="1">
      <c r="A1429" s="211"/>
    </row>
    <row r="1430" spans="1:1" s="178" customFormat="1">
      <c r="A1430" s="211"/>
    </row>
    <row r="1431" spans="1:1" s="178" customFormat="1">
      <c r="A1431" s="211"/>
    </row>
    <row r="1432" spans="1:1" s="178" customFormat="1">
      <c r="A1432" s="211"/>
    </row>
    <row r="1433" spans="1:1" s="178" customFormat="1">
      <c r="A1433" s="211"/>
    </row>
    <row r="1434" spans="1:1" s="178" customFormat="1">
      <c r="A1434" s="211"/>
    </row>
    <row r="1435" spans="1:1" s="178" customFormat="1">
      <c r="A1435" s="211"/>
    </row>
    <row r="1436" spans="1:1" s="178" customFormat="1">
      <c r="A1436" s="211"/>
    </row>
    <row r="1437" spans="1:1" s="178" customFormat="1">
      <c r="A1437" s="211"/>
    </row>
    <row r="1438" spans="1:1" s="178" customFormat="1">
      <c r="A1438" s="211"/>
    </row>
    <row r="1439" spans="1:1" s="178" customFormat="1">
      <c r="A1439" s="211"/>
    </row>
    <row r="1440" spans="1:1" s="178" customFormat="1">
      <c r="A1440" s="211"/>
    </row>
    <row r="1441" spans="1:1" s="178" customFormat="1">
      <c r="A1441" s="211"/>
    </row>
    <row r="1442" spans="1:1" s="178" customFormat="1">
      <c r="A1442" s="211"/>
    </row>
    <row r="1443" spans="1:1" s="178" customFormat="1">
      <c r="A1443" s="211"/>
    </row>
    <row r="1444" spans="1:1" s="178" customFormat="1">
      <c r="A1444" s="211"/>
    </row>
    <row r="1445" spans="1:1" s="178" customFormat="1">
      <c r="A1445" s="211"/>
    </row>
    <row r="1446" spans="1:1" s="178" customFormat="1">
      <c r="A1446" s="211"/>
    </row>
    <row r="1447" spans="1:1" s="178" customFormat="1">
      <c r="A1447" s="211"/>
    </row>
    <row r="1448" spans="1:1" s="178" customFormat="1">
      <c r="A1448" s="211"/>
    </row>
    <row r="1449" spans="1:1" s="178" customFormat="1">
      <c r="A1449" s="211"/>
    </row>
    <row r="1450" spans="1:1" s="178" customFormat="1">
      <c r="A1450" s="211"/>
    </row>
    <row r="1451" spans="1:1" s="178" customFormat="1">
      <c r="A1451" s="211"/>
    </row>
    <row r="1452" spans="1:1" s="178" customFormat="1">
      <c r="A1452" s="211"/>
    </row>
    <row r="1453" spans="1:1" s="178" customFormat="1">
      <c r="A1453" s="211"/>
    </row>
    <row r="1454" spans="1:1" s="178" customFormat="1">
      <c r="A1454" s="211"/>
    </row>
    <row r="1455" spans="1:1" s="178" customFormat="1">
      <c r="A1455" s="211"/>
    </row>
    <row r="1456" spans="1:1" s="178" customFormat="1">
      <c r="A1456" s="211"/>
    </row>
    <row r="1457" spans="1:1" s="178" customFormat="1">
      <c r="A1457" s="211"/>
    </row>
    <row r="1458" spans="1:1" s="178" customFormat="1">
      <c r="A1458" s="211"/>
    </row>
    <row r="1459" spans="1:1" s="178" customFormat="1">
      <c r="A1459" s="211"/>
    </row>
    <row r="1460" spans="1:1" s="178" customFormat="1">
      <c r="A1460" s="211"/>
    </row>
    <row r="1461" spans="1:1" s="178" customFormat="1">
      <c r="A1461" s="211"/>
    </row>
    <row r="1462" spans="1:1" s="178" customFormat="1">
      <c r="A1462" s="211"/>
    </row>
    <row r="1463" spans="1:1" s="178" customFormat="1">
      <c r="A1463" s="211"/>
    </row>
    <row r="1464" spans="1:1" s="178" customFormat="1">
      <c r="A1464" s="211"/>
    </row>
    <row r="1465" spans="1:1" s="178" customFormat="1">
      <c r="A1465" s="211"/>
    </row>
    <row r="1466" spans="1:1" s="178" customFormat="1">
      <c r="A1466" s="211"/>
    </row>
    <row r="1467" spans="1:1" s="178" customFormat="1">
      <c r="A1467" s="211"/>
    </row>
    <row r="1468" spans="1:1" s="178" customFormat="1">
      <c r="A1468" s="211"/>
    </row>
    <row r="1469" spans="1:1" s="178" customFormat="1">
      <c r="A1469" s="211"/>
    </row>
    <row r="1470" spans="1:1" s="178" customFormat="1">
      <c r="A1470" s="211"/>
    </row>
    <row r="1471" spans="1:1" s="178" customFormat="1">
      <c r="A1471" s="211"/>
    </row>
    <row r="1472" spans="1:1" s="178" customFormat="1">
      <c r="A1472" s="211"/>
    </row>
    <row r="1473" spans="1:1" s="178" customFormat="1">
      <c r="A1473" s="211"/>
    </row>
    <row r="1474" spans="1:1" s="178" customFormat="1">
      <c r="A1474" s="211"/>
    </row>
    <row r="1475" spans="1:1" s="178" customFormat="1">
      <c r="A1475" s="211"/>
    </row>
    <row r="1476" spans="1:1" s="178" customFormat="1">
      <c r="A1476" s="211"/>
    </row>
    <row r="1477" spans="1:1" s="178" customFormat="1">
      <c r="A1477" s="211"/>
    </row>
    <row r="1478" spans="1:1" s="178" customFormat="1">
      <c r="A1478" s="211"/>
    </row>
    <row r="1479" spans="1:1" s="178" customFormat="1">
      <c r="A1479" s="211"/>
    </row>
    <row r="1480" spans="1:1" s="178" customFormat="1">
      <c r="A1480" s="211"/>
    </row>
    <row r="1481" spans="1:1" s="178" customFormat="1">
      <c r="A1481" s="211"/>
    </row>
    <row r="1482" spans="1:1" s="178" customFormat="1">
      <c r="A1482" s="211"/>
    </row>
    <row r="1483" spans="1:1" s="178" customFormat="1">
      <c r="A1483" s="211"/>
    </row>
    <row r="1484" spans="1:1" s="178" customFormat="1">
      <c r="A1484" s="211"/>
    </row>
    <row r="1485" spans="1:1" s="178" customFormat="1">
      <c r="A1485" s="211"/>
    </row>
    <row r="1486" spans="1:1" s="178" customFormat="1">
      <c r="A1486" s="211"/>
    </row>
    <row r="1487" spans="1:1" s="178" customFormat="1">
      <c r="A1487" s="211"/>
    </row>
    <row r="1488" spans="1:1" s="178" customFormat="1">
      <c r="A1488" s="211"/>
    </row>
    <row r="1489" spans="1:1" s="178" customFormat="1">
      <c r="A1489" s="211"/>
    </row>
    <row r="1490" spans="1:1" s="178" customFormat="1">
      <c r="A1490" s="211"/>
    </row>
    <row r="1491" spans="1:1" s="178" customFormat="1">
      <c r="A1491" s="211"/>
    </row>
    <row r="1492" spans="1:1" s="178" customFormat="1">
      <c r="A1492" s="211"/>
    </row>
    <row r="1493" spans="1:1" s="178" customFormat="1">
      <c r="A1493" s="211"/>
    </row>
    <row r="1494" spans="1:1" s="178" customFormat="1">
      <c r="A1494" s="211"/>
    </row>
    <row r="1495" spans="1:1" s="178" customFormat="1">
      <c r="A1495" s="211"/>
    </row>
    <row r="1496" spans="1:1" s="178" customFormat="1">
      <c r="A1496" s="211"/>
    </row>
    <row r="1497" spans="1:1" s="178" customFormat="1">
      <c r="A1497" s="211"/>
    </row>
    <row r="1498" spans="1:1" s="178" customFormat="1">
      <c r="A1498" s="211"/>
    </row>
    <row r="1499" spans="1:1" s="178" customFormat="1">
      <c r="A1499" s="211"/>
    </row>
    <row r="1500" spans="1:1" s="178" customFormat="1">
      <c r="A1500" s="211"/>
    </row>
    <row r="1501" spans="1:1" s="178" customFormat="1">
      <c r="A1501" s="211"/>
    </row>
    <row r="1502" spans="1:1" s="178" customFormat="1">
      <c r="A1502" s="211"/>
    </row>
    <row r="1503" spans="1:1" s="178" customFormat="1">
      <c r="A1503" s="211"/>
    </row>
    <row r="1504" spans="1:1" s="178" customFormat="1">
      <c r="A1504" s="211"/>
    </row>
    <row r="1505" spans="1:1" s="178" customFormat="1">
      <c r="A1505" s="211"/>
    </row>
    <row r="1506" spans="1:1" s="178" customFormat="1">
      <c r="A1506" s="211"/>
    </row>
    <row r="1507" spans="1:1" s="178" customFormat="1">
      <c r="A1507" s="211"/>
    </row>
    <row r="1508" spans="1:1" s="178" customFormat="1">
      <c r="A1508" s="211"/>
    </row>
    <row r="1509" spans="1:1" s="178" customFormat="1">
      <c r="A1509" s="211"/>
    </row>
    <row r="1510" spans="1:1" s="178" customFormat="1">
      <c r="A1510" s="211"/>
    </row>
    <row r="1511" spans="1:1" s="178" customFormat="1">
      <c r="A1511" s="211"/>
    </row>
    <row r="1512" spans="1:1" s="178" customFormat="1">
      <c r="A1512" s="211"/>
    </row>
    <row r="1513" spans="1:1" s="178" customFormat="1">
      <c r="A1513" s="211"/>
    </row>
    <row r="1514" spans="1:1" s="178" customFormat="1">
      <c r="A1514" s="211"/>
    </row>
    <row r="1515" spans="1:1" s="178" customFormat="1">
      <c r="A1515" s="211"/>
    </row>
    <row r="1516" spans="1:1" s="178" customFormat="1">
      <c r="A1516" s="211"/>
    </row>
    <row r="1517" spans="1:1" s="178" customFormat="1">
      <c r="A1517" s="211"/>
    </row>
    <row r="1518" spans="1:1" s="178" customFormat="1">
      <c r="A1518" s="211"/>
    </row>
    <row r="1519" spans="1:1" s="178" customFormat="1">
      <c r="A1519" s="211"/>
    </row>
    <row r="1520" spans="1:1" s="178" customFormat="1">
      <c r="A1520" s="211"/>
    </row>
    <row r="1521" spans="1:1" s="178" customFormat="1">
      <c r="A1521" s="211"/>
    </row>
    <row r="1522" spans="1:1" s="178" customFormat="1">
      <c r="A1522" s="211"/>
    </row>
    <row r="1523" spans="1:1" s="178" customFormat="1">
      <c r="A1523" s="211"/>
    </row>
    <row r="1524" spans="1:1" s="178" customFormat="1">
      <c r="A1524" s="211"/>
    </row>
    <row r="1525" spans="1:1" s="178" customFormat="1">
      <c r="A1525" s="211"/>
    </row>
    <row r="1526" spans="1:1" s="178" customFormat="1">
      <c r="A1526" s="211"/>
    </row>
    <row r="1527" spans="1:1" s="178" customFormat="1">
      <c r="A1527" s="211"/>
    </row>
    <row r="1528" spans="1:1" s="178" customFormat="1">
      <c r="A1528" s="211"/>
    </row>
    <row r="1529" spans="1:1" s="178" customFormat="1">
      <c r="A1529" s="211"/>
    </row>
    <row r="1530" spans="1:1" s="178" customFormat="1">
      <c r="A1530" s="211"/>
    </row>
    <row r="1531" spans="1:1" s="178" customFormat="1">
      <c r="A1531" s="211"/>
    </row>
    <row r="1532" spans="1:1" s="178" customFormat="1">
      <c r="A1532" s="211"/>
    </row>
    <row r="1533" spans="1:1" s="178" customFormat="1">
      <c r="A1533" s="211"/>
    </row>
    <row r="1534" spans="1:1" s="178" customFormat="1">
      <c r="A1534" s="211"/>
    </row>
    <row r="1535" spans="1:1" s="178" customFormat="1">
      <c r="A1535" s="211"/>
    </row>
    <row r="1536" spans="1:1" s="178" customFormat="1">
      <c r="A1536" s="211"/>
    </row>
    <row r="1537" spans="1:1" s="178" customFormat="1">
      <c r="A1537" s="211"/>
    </row>
    <row r="1538" spans="1:1" s="178" customFormat="1">
      <c r="A1538" s="211"/>
    </row>
    <row r="1539" spans="1:1" s="178" customFormat="1">
      <c r="A1539" s="211"/>
    </row>
    <row r="1540" spans="1:1" s="178" customFormat="1">
      <c r="A1540" s="211"/>
    </row>
    <row r="1541" spans="1:1" s="178" customFormat="1">
      <c r="A1541" s="211"/>
    </row>
    <row r="1542" spans="1:1" s="178" customFormat="1">
      <c r="A1542" s="211"/>
    </row>
    <row r="1543" spans="1:1" s="178" customFormat="1">
      <c r="A1543" s="211"/>
    </row>
    <row r="1544" spans="1:1" s="178" customFormat="1">
      <c r="A1544" s="211"/>
    </row>
    <row r="1545" spans="1:1" s="178" customFormat="1">
      <c r="A1545" s="211"/>
    </row>
    <row r="1546" spans="1:1" s="178" customFormat="1">
      <c r="A1546" s="211"/>
    </row>
    <row r="1547" spans="1:1" s="178" customFormat="1">
      <c r="A1547" s="211"/>
    </row>
    <row r="1548" spans="1:1" s="178" customFormat="1">
      <c r="A1548" s="211"/>
    </row>
    <row r="1549" spans="1:1" s="178" customFormat="1">
      <c r="A1549" s="211"/>
    </row>
    <row r="1550" spans="1:1" s="178" customFormat="1">
      <c r="A1550" s="211"/>
    </row>
    <row r="1551" spans="1:1" s="178" customFormat="1">
      <c r="A1551" s="211"/>
    </row>
    <row r="1552" spans="1:1" s="178" customFormat="1">
      <c r="A1552" s="211"/>
    </row>
    <row r="1553" spans="1:1" s="178" customFormat="1">
      <c r="A1553" s="211"/>
    </row>
    <row r="1554" spans="1:1" s="178" customFormat="1">
      <c r="A1554" s="211"/>
    </row>
    <row r="1555" spans="1:1" s="178" customFormat="1">
      <c r="A1555" s="211"/>
    </row>
    <row r="1556" spans="1:1" s="178" customFormat="1">
      <c r="A1556" s="211"/>
    </row>
    <row r="1557" spans="1:1" s="178" customFormat="1">
      <c r="A1557" s="211"/>
    </row>
    <row r="1558" spans="1:1" s="178" customFormat="1">
      <c r="A1558" s="211"/>
    </row>
    <row r="1559" spans="1:1" s="178" customFormat="1">
      <c r="A1559" s="211"/>
    </row>
    <row r="1560" spans="1:1" s="178" customFormat="1">
      <c r="A1560" s="211"/>
    </row>
    <row r="1561" spans="1:1" s="178" customFormat="1">
      <c r="A1561" s="211"/>
    </row>
    <row r="1562" spans="1:1" s="178" customFormat="1">
      <c r="A1562" s="211"/>
    </row>
    <row r="1563" spans="1:1" s="178" customFormat="1">
      <c r="A1563" s="211"/>
    </row>
    <row r="1564" spans="1:1" s="178" customFormat="1">
      <c r="A1564" s="211"/>
    </row>
    <row r="1565" spans="1:1" s="178" customFormat="1">
      <c r="A1565" s="211"/>
    </row>
    <row r="1566" spans="1:1" s="178" customFormat="1">
      <c r="A1566" s="211"/>
    </row>
    <row r="1567" spans="1:1" s="178" customFormat="1">
      <c r="A1567" s="211"/>
    </row>
    <row r="1568" spans="1:1" s="178" customFormat="1">
      <c r="A1568" s="211"/>
    </row>
    <row r="1569" spans="1:1" s="178" customFormat="1">
      <c r="A1569" s="211"/>
    </row>
    <row r="1570" spans="1:1" s="178" customFormat="1">
      <c r="A1570" s="211"/>
    </row>
    <row r="1571" spans="1:1" s="178" customFormat="1">
      <c r="A1571" s="211"/>
    </row>
    <row r="1572" spans="1:1" s="178" customFormat="1">
      <c r="A1572" s="211"/>
    </row>
    <row r="1573" spans="1:1" s="178" customFormat="1">
      <c r="A1573" s="211"/>
    </row>
    <row r="1574" spans="1:1" s="178" customFormat="1">
      <c r="A1574" s="211"/>
    </row>
    <row r="1575" spans="1:1" s="178" customFormat="1">
      <c r="A1575" s="211"/>
    </row>
    <row r="1576" spans="1:1" s="178" customFormat="1">
      <c r="A1576" s="211"/>
    </row>
    <row r="1577" spans="1:1" s="178" customFormat="1">
      <c r="A1577" s="211"/>
    </row>
    <row r="1578" spans="1:1" s="178" customFormat="1">
      <c r="A1578" s="211"/>
    </row>
    <row r="1579" spans="1:1" s="178" customFormat="1">
      <c r="A1579" s="211"/>
    </row>
    <row r="1580" spans="1:1" s="178" customFormat="1">
      <c r="A1580" s="211"/>
    </row>
    <row r="1581" spans="1:1" s="178" customFormat="1">
      <c r="A1581" s="211"/>
    </row>
    <row r="1582" spans="1:1" s="178" customFormat="1">
      <c r="A1582" s="211"/>
    </row>
    <row r="1583" spans="1:1" s="178" customFormat="1">
      <c r="A1583" s="211"/>
    </row>
    <row r="1584" spans="1:1" s="178" customFormat="1">
      <c r="A1584" s="211"/>
    </row>
    <row r="1585" spans="1:1" s="178" customFormat="1">
      <c r="A1585" s="211"/>
    </row>
    <row r="1586" spans="1:1" s="178" customFormat="1">
      <c r="A1586" s="211"/>
    </row>
    <row r="1587" spans="1:1" s="178" customFormat="1">
      <c r="A1587" s="211"/>
    </row>
    <row r="1588" spans="1:1" s="178" customFormat="1">
      <c r="A1588" s="211"/>
    </row>
    <row r="1589" spans="1:1" s="178" customFormat="1">
      <c r="A1589" s="211"/>
    </row>
    <row r="1590" spans="1:1" s="178" customFormat="1">
      <c r="A1590" s="211"/>
    </row>
    <row r="1591" spans="1:1" s="178" customFormat="1">
      <c r="A1591" s="211"/>
    </row>
    <row r="1592" spans="1:1" s="178" customFormat="1">
      <c r="A1592" s="211"/>
    </row>
    <row r="1593" spans="1:1" s="178" customFormat="1">
      <c r="A1593" s="211"/>
    </row>
    <row r="1594" spans="1:1" s="178" customFormat="1">
      <c r="A1594" s="211"/>
    </row>
    <row r="1595" spans="1:1" s="178" customFormat="1">
      <c r="A1595" s="211"/>
    </row>
    <row r="1596" spans="1:1" s="178" customFormat="1">
      <c r="A1596" s="211"/>
    </row>
    <row r="1597" spans="1:1" s="178" customFormat="1">
      <c r="A1597" s="211"/>
    </row>
    <row r="1598" spans="1:1" s="178" customFormat="1">
      <c r="A1598" s="211"/>
    </row>
    <row r="1599" spans="1:1" s="178" customFormat="1">
      <c r="A1599" s="211"/>
    </row>
    <row r="1600" spans="1:1" s="178" customFormat="1">
      <c r="A1600" s="211"/>
    </row>
    <row r="1601" spans="1:1" s="178" customFormat="1">
      <c r="A1601" s="211"/>
    </row>
    <row r="1602" spans="1:1" s="178" customFormat="1">
      <c r="A1602" s="211"/>
    </row>
    <row r="1603" spans="1:1" s="178" customFormat="1">
      <c r="A1603" s="211"/>
    </row>
    <row r="1604" spans="1:1" s="178" customFormat="1">
      <c r="A1604" s="211"/>
    </row>
    <row r="1605" spans="1:1" s="178" customFormat="1">
      <c r="A1605" s="211"/>
    </row>
    <row r="1606" spans="1:1" s="178" customFormat="1">
      <c r="A1606" s="211"/>
    </row>
    <row r="1607" spans="1:1" s="178" customFormat="1">
      <c r="A1607" s="211"/>
    </row>
    <row r="1608" spans="1:1" s="178" customFormat="1">
      <c r="A1608" s="211"/>
    </row>
    <row r="1609" spans="1:1" s="178" customFormat="1">
      <c r="A1609" s="211"/>
    </row>
    <row r="1610" spans="1:1" s="178" customFormat="1">
      <c r="A1610" s="211"/>
    </row>
    <row r="1611" spans="1:1" s="178" customFormat="1">
      <c r="A1611" s="211"/>
    </row>
    <row r="1612" spans="1:1" s="178" customFormat="1">
      <c r="A1612" s="211"/>
    </row>
    <row r="1613" spans="1:1" s="178" customFormat="1">
      <c r="A1613" s="211"/>
    </row>
    <row r="1614" spans="1:1" s="178" customFormat="1">
      <c r="A1614" s="211"/>
    </row>
    <row r="1615" spans="1:1" s="178" customFormat="1">
      <c r="A1615" s="211"/>
    </row>
    <row r="1616" spans="1:1" s="178" customFormat="1">
      <c r="A1616" s="211"/>
    </row>
    <row r="1617" spans="1:1" s="178" customFormat="1">
      <c r="A1617" s="211"/>
    </row>
    <row r="1618" spans="1:1" s="178" customFormat="1">
      <c r="A1618" s="211"/>
    </row>
    <row r="1619" spans="1:1" s="178" customFormat="1">
      <c r="A1619" s="211"/>
    </row>
    <row r="1620" spans="1:1" s="178" customFormat="1">
      <c r="A1620" s="211"/>
    </row>
    <row r="1621" spans="1:1" s="178" customFormat="1">
      <c r="A1621" s="211"/>
    </row>
    <row r="1622" spans="1:1" s="178" customFormat="1">
      <c r="A1622" s="211"/>
    </row>
    <row r="1623" spans="1:1" s="178" customFormat="1">
      <c r="A1623" s="211"/>
    </row>
    <row r="1624" spans="1:1" s="178" customFormat="1">
      <c r="A1624" s="211"/>
    </row>
    <row r="1625" spans="1:1" s="178" customFormat="1">
      <c r="A1625" s="211"/>
    </row>
    <row r="1626" spans="1:1" s="178" customFormat="1">
      <c r="A1626" s="211"/>
    </row>
    <row r="1627" spans="1:1" s="178" customFormat="1">
      <c r="A1627" s="211"/>
    </row>
    <row r="1628" spans="1:1" s="178" customFormat="1">
      <c r="A1628" s="211"/>
    </row>
    <row r="1629" spans="1:1" s="178" customFormat="1">
      <c r="A1629" s="211"/>
    </row>
    <row r="1630" spans="1:1" s="178" customFormat="1">
      <c r="A1630" s="211"/>
    </row>
    <row r="1631" spans="1:1" s="178" customFormat="1">
      <c r="A1631" s="211"/>
    </row>
    <row r="1632" spans="1:1" s="178" customFormat="1">
      <c r="A1632" s="211"/>
    </row>
    <row r="1633" spans="1:1" s="178" customFormat="1">
      <c r="A1633" s="211"/>
    </row>
    <row r="1634" spans="1:1" s="178" customFormat="1">
      <c r="A1634" s="211"/>
    </row>
    <row r="1635" spans="1:1" s="178" customFormat="1">
      <c r="A1635" s="211"/>
    </row>
    <row r="1636" spans="1:1" s="178" customFormat="1">
      <c r="A1636" s="211"/>
    </row>
    <row r="1637" spans="1:1" s="178" customFormat="1">
      <c r="A1637" s="211"/>
    </row>
    <row r="1638" spans="1:1" s="178" customFormat="1">
      <c r="A1638" s="211"/>
    </row>
    <row r="1639" spans="1:1" s="178" customFormat="1">
      <c r="A1639" s="211"/>
    </row>
    <row r="1640" spans="1:1" s="178" customFormat="1">
      <c r="A1640" s="211"/>
    </row>
    <row r="1641" spans="1:1" s="178" customFormat="1">
      <c r="A1641" s="211"/>
    </row>
    <row r="1642" spans="1:1" s="178" customFormat="1">
      <c r="A1642" s="211"/>
    </row>
    <row r="1643" spans="1:1" s="178" customFormat="1">
      <c r="A1643" s="211"/>
    </row>
    <row r="1644" spans="1:1" s="178" customFormat="1">
      <c r="A1644" s="211"/>
    </row>
    <row r="1645" spans="1:1" s="178" customFormat="1">
      <c r="A1645" s="211"/>
    </row>
    <row r="1646" spans="1:1" s="178" customFormat="1">
      <c r="A1646" s="211"/>
    </row>
    <row r="1647" spans="1:1" s="178" customFormat="1">
      <c r="A1647" s="211"/>
    </row>
    <row r="1648" spans="1:1" s="178" customFormat="1">
      <c r="A1648" s="211"/>
    </row>
    <row r="1649" spans="1:1" s="178" customFormat="1">
      <c r="A1649" s="211"/>
    </row>
    <row r="1650" spans="1:1" s="178" customFormat="1">
      <c r="A1650" s="211"/>
    </row>
    <row r="1651" spans="1:1" s="178" customFormat="1">
      <c r="A1651" s="211"/>
    </row>
    <row r="1652" spans="1:1" s="178" customFormat="1">
      <c r="A1652" s="211"/>
    </row>
    <row r="1653" spans="1:1" s="178" customFormat="1">
      <c r="A1653" s="211"/>
    </row>
    <row r="1654" spans="1:1" s="178" customFormat="1">
      <c r="A1654" s="211"/>
    </row>
    <row r="1655" spans="1:1" s="178" customFormat="1">
      <c r="A1655" s="211"/>
    </row>
    <row r="1656" spans="1:1" s="178" customFormat="1">
      <c r="A1656" s="211"/>
    </row>
    <row r="1657" spans="1:1" s="178" customFormat="1">
      <c r="A1657" s="211"/>
    </row>
    <row r="1658" spans="1:1" s="178" customFormat="1">
      <c r="A1658" s="211"/>
    </row>
    <row r="1659" spans="1:1" s="178" customFormat="1">
      <c r="A1659" s="211"/>
    </row>
    <row r="1660" spans="1:1" s="178" customFormat="1">
      <c r="A1660" s="211"/>
    </row>
    <row r="1661" spans="1:1" s="178" customFormat="1">
      <c r="A1661" s="211"/>
    </row>
    <row r="1662" spans="1:1" s="178" customFormat="1">
      <c r="A1662" s="211"/>
    </row>
    <row r="1663" spans="1:1" s="178" customFormat="1">
      <c r="A1663" s="211"/>
    </row>
    <row r="1664" spans="1:1" s="178" customFormat="1">
      <c r="A1664" s="211"/>
    </row>
    <row r="1665" spans="1:1" s="178" customFormat="1">
      <c r="A1665" s="211"/>
    </row>
    <row r="1666" spans="1:1" s="178" customFormat="1">
      <c r="A1666" s="211"/>
    </row>
    <row r="1667" spans="1:1" s="178" customFormat="1">
      <c r="A1667" s="211"/>
    </row>
    <row r="1668" spans="1:1" s="178" customFormat="1">
      <c r="A1668" s="211"/>
    </row>
    <row r="1669" spans="1:1" s="178" customFormat="1">
      <c r="A1669" s="211"/>
    </row>
    <row r="1670" spans="1:1" s="178" customFormat="1">
      <c r="A1670" s="211"/>
    </row>
    <row r="1671" spans="1:1" s="178" customFormat="1">
      <c r="A1671" s="211"/>
    </row>
    <row r="1672" spans="1:1" s="178" customFormat="1">
      <c r="A1672" s="211"/>
    </row>
    <row r="1673" spans="1:1" s="178" customFormat="1">
      <c r="A1673" s="211"/>
    </row>
    <row r="1674" spans="1:1" s="178" customFormat="1">
      <c r="A1674" s="211"/>
    </row>
    <row r="1675" spans="1:1" s="178" customFormat="1">
      <c r="A1675" s="211"/>
    </row>
    <row r="1676" spans="1:1" s="178" customFormat="1">
      <c r="A1676" s="211"/>
    </row>
    <row r="1677" spans="1:1" s="178" customFormat="1">
      <c r="A1677" s="211"/>
    </row>
    <row r="1678" spans="1:1" s="178" customFormat="1">
      <c r="A1678" s="211"/>
    </row>
    <row r="1679" spans="1:1" s="178" customFormat="1">
      <c r="A1679" s="211"/>
    </row>
    <row r="1680" spans="1:1" s="178" customFormat="1">
      <c r="A1680" s="211"/>
    </row>
    <row r="1681" spans="1:1" s="178" customFormat="1">
      <c r="A1681" s="211"/>
    </row>
    <row r="1682" spans="1:1" s="178" customFormat="1">
      <c r="A1682" s="211"/>
    </row>
    <row r="1683" spans="1:1" s="178" customFormat="1">
      <c r="A1683" s="211"/>
    </row>
    <row r="1684" spans="1:1" s="178" customFormat="1">
      <c r="A1684" s="211"/>
    </row>
    <row r="1685" spans="1:1" s="178" customFormat="1">
      <c r="A1685" s="211"/>
    </row>
    <row r="1686" spans="1:1" s="178" customFormat="1">
      <c r="A1686" s="211"/>
    </row>
    <row r="1687" spans="1:1" s="178" customFormat="1">
      <c r="A1687" s="211"/>
    </row>
    <row r="1688" spans="1:1" s="178" customFormat="1">
      <c r="A1688" s="211"/>
    </row>
  </sheetData>
  <sheetProtection algorithmName="SHA-512" hashValue="7JXAxEuNGTMl8jIjWc32oDgpdPUWe4La19gHixw0IG2/xklABCVQNeqBE8GMAXTNttpww1327ffSfEQ12C+ewA==" saltValue="tWbfTccwgHVaBFdUVtoIqA==" spinCount="100000" sheet="1" objects="1" scenarios="1"/>
  <mergeCells count="12">
    <mergeCell ref="B3:D3"/>
    <mergeCell ref="B4:D4"/>
    <mergeCell ref="A121:A123"/>
    <mergeCell ref="A10:A17"/>
    <mergeCell ref="A19:A20"/>
    <mergeCell ref="A22:A23"/>
    <mergeCell ref="A31:A32"/>
    <mergeCell ref="A38:A40"/>
    <mergeCell ref="A42:A47"/>
    <mergeCell ref="A73:A76"/>
    <mergeCell ref="A101:A103"/>
    <mergeCell ref="A105:A108"/>
  </mergeCells>
  <hyperlinks>
    <hyperlink ref="D129" location="Index!A1" display="Return to Index"/>
  </hyperlinks>
  <pageMargins left="0.23622047244094491" right="0.23622047244094491" top="0.74803149606299213" bottom="0.74803149606299213" header="0.31496062992125984" footer="0.31496062992125984"/>
  <pageSetup paperSize="9" scale="80"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R348"/>
  <sheetViews>
    <sheetView topLeftCell="A13" workbookViewId="0">
      <selection activeCell="B5" sqref="B5"/>
    </sheetView>
  </sheetViews>
  <sheetFormatPr defaultColWidth="8.7109375" defaultRowHeight="14.25"/>
  <cols>
    <col min="1" max="1" width="8.42578125" style="210" customWidth="1"/>
    <col min="2" max="2" width="97.7109375" style="140" customWidth="1"/>
    <col min="3" max="6" width="15.7109375" style="37" customWidth="1"/>
    <col min="7" max="113" width="15.7109375" style="37" hidden="1" customWidth="1"/>
    <col min="114" max="150" width="0" style="37" hidden="1" customWidth="1"/>
    <col min="151" max="330" width="8.7109375" style="140"/>
    <col min="331" max="16384" width="8.7109375" style="37"/>
  </cols>
  <sheetData>
    <row r="1" spans="1:330" s="140" customFormat="1" ht="18.75" customHeight="1">
      <c r="A1" s="1035" t="s">
        <v>162</v>
      </c>
    </row>
    <row r="2" spans="1:330" s="140" customFormat="1" ht="15.75" customHeight="1">
      <c r="A2" s="210"/>
    </row>
    <row r="3" spans="1:330" s="140" customFormat="1" ht="20.25" customHeight="1">
      <c r="B3" s="1032" t="s">
        <v>3</v>
      </c>
      <c r="C3" s="639"/>
      <c r="D3" s="642"/>
      <c r="E3" s="642"/>
      <c r="F3" s="642"/>
      <c r="G3" s="642"/>
      <c r="H3" s="642"/>
      <c r="I3" s="142"/>
      <c r="J3" s="142"/>
      <c r="K3" s="142"/>
      <c r="L3" s="142"/>
      <c r="M3" s="142"/>
    </row>
    <row r="4" spans="1:330" s="140" customFormat="1" ht="66" customHeight="1">
      <c r="A4" s="1100"/>
      <c r="B4" s="640" t="s">
        <v>579</v>
      </c>
      <c r="C4" s="640"/>
      <c r="D4" s="641"/>
      <c r="E4" s="641"/>
      <c r="F4" s="641"/>
      <c r="G4" s="641"/>
      <c r="H4" s="641"/>
      <c r="I4" s="142"/>
      <c r="J4" s="142"/>
      <c r="K4" s="142"/>
      <c r="L4" s="142"/>
      <c r="M4" s="142"/>
    </row>
    <row r="5" spans="1:330" s="140" customFormat="1" ht="26.25" thickBot="1">
      <c r="A5" s="1071"/>
      <c r="B5" s="144"/>
      <c r="C5" s="142"/>
      <c r="D5" s="142"/>
      <c r="E5" s="142"/>
      <c r="F5" s="142"/>
      <c r="G5" s="142"/>
      <c r="H5" s="142"/>
      <c r="I5" s="142"/>
      <c r="J5" s="142"/>
      <c r="K5" s="142"/>
      <c r="L5" s="142"/>
      <c r="M5" s="142"/>
    </row>
    <row r="6" spans="1:330" ht="30">
      <c r="A6" s="1073"/>
      <c r="B6" s="566" t="s">
        <v>5</v>
      </c>
      <c r="C6" s="567" t="s">
        <v>646</v>
      </c>
      <c r="D6" s="538">
        <v>1</v>
      </c>
      <c r="E6" s="539">
        <v>2</v>
      </c>
      <c r="F6" s="539">
        <v>3</v>
      </c>
      <c r="G6" s="539">
        <v>4</v>
      </c>
      <c r="H6" s="539">
        <v>5</v>
      </c>
      <c r="I6" s="539">
        <v>6</v>
      </c>
      <c r="J6" s="539">
        <v>7</v>
      </c>
      <c r="K6" s="539">
        <v>8</v>
      </c>
      <c r="L6" s="539">
        <v>9</v>
      </c>
      <c r="M6" s="539">
        <v>10</v>
      </c>
      <c r="N6" s="539">
        <v>11</v>
      </c>
      <c r="O6" s="539">
        <v>12</v>
      </c>
      <c r="P6" s="539">
        <v>13</v>
      </c>
      <c r="Q6" s="539">
        <v>14</v>
      </c>
      <c r="R6" s="539">
        <v>15</v>
      </c>
      <c r="S6" s="539">
        <v>16</v>
      </c>
      <c r="T6" s="539">
        <v>17</v>
      </c>
      <c r="U6" s="539">
        <v>18</v>
      </c>
      <c r="V6" s="539">
        <v>19</v>
      </c>
      <c r="W6" s="539">
        <v>20</v>
      </c>
      <c r="X6" s="539">
        <v>21</v>
      </c>
      <c r="Y6" s="539">
        <v>22</v>
      </c>
      <c r="Z6" s="539">
        <v>23</v>
      </c>
      <c r="AA6" s="539">
        <v>24</v>
      </c>
      <c r="AB6" s="539">
        <v>25</v>
      </c>
      <c r="AC6" s="539">
        <v>26</v>
      </c>
      <c r="AD6" s="539">
        <v>27</v>
      </c>
      <c r="AE6" s="539">
        <v>28</v>
      </c>
      <c r="AF6" s="539">
        <v>29</v>
      </c>
      <c r="AG6" s="539">
        <v>30</v>
      </c>
      <c r="AH6" s="539">
        <v>31</v>
      </c>
      <c r="AI6" s="539">
        <v>32</v>
      </c>
      <c r="AJ6" s="539">
        <v>33</v>
      </c>
      <c r="AK6" s="539">
        <v>34</v>
      </c>
      <c r="AL6" s="539">
        <v>35</v>
      </c>
      <c r="AM6" s="539">
        <v>36</v>
      </c>
      <c r="AN6" s="539">
        <v>37</v>
      </c>
      <c r="AO6" s="539">
        <v>38</v>
      </c>
      <c r="AP6" s="539">
        <v>39</v>
      </c>
      <c r="AQ6" s="539">
        <v>40</v>
      </c>
      <c r="AR6" s="539">
        <v>41</v>
      </c>
      <c r="AS6" s="539">
        <v>42</v>
      </c>
      <c r="AT6" s="539">
        <v>43</v>
      </c>
      <c r="AU6" s="539">
        <v>44</v>
      </c>
      <c r="AV6" s="539">
        <v>45</v>
      </c>
      <c r="AW6" s="539">
        <v>46</v>
      </c>
      <c r="AX6" s="539">
        <v>47</v>
      </c>
      <c r="AY6" s="539">
        <v>48</v>
      </c>
      <c r="AZ6" s="539">
        <v>49</v>
      </c>
      <c r="BA6" s="539">
        <v>50</v>
      </c>
      <c r="BB6" s="539">
        <v>51</v>
      </c>
      <c r="BC6" s="539">
        <v>52</v>
      </c>
      <c r="BD6" s="539">
        <v>53</v>
      </c>
      <c r="BE6" s="539">
        <v>54</v>
      </c>
      <c r="BF6" s="539">
        <v>55</v>
      </c>
      <c r="BG6" s="539">
        <v>56</v>
      </c>
      <c r="BH6" s="539">
        <v>57</v>
      </c>
      <c r="BI6" s="539">
        <v>58</v>
      </c>
      <c r="BJ6" s="539">
        <v>59</v>
      </c>
      <c r="BK6" s="539">
        <v>60</v>
      </c>
      <c r="BL6" s="539">
        <v>61</v>
      </c>
      <c r="BM6" s="539">
        <v>62</v>
      </c>
      <c r="BN6" s="539">
        <v>63</v>
      </c>
      <c r="BO6" s="539">
        <v>64</v>
      </c>
      <c r="BP6" s="539">
        <v>65</v>
      </c>
      <c r="BQ6" s="539">
        <v>66</v>
      </c>
      <c r="BR6" s="539">
        <v>67</v>
      </c>
      <c r="BS6" s="539">
        <v>68</v>
      </c>
      <c r="BT6" s="539">
        <v>69</v>
      </c>
      <c r="BU6" s="539">
        <v>70</v>
      </c>
      <c r="BV6" s="539">
        <v>71</v>
      </c>
      <c r="BW6" s="539">
        <v>72</v>
      </c>
      <c r="BX6" s="539">
        <v>73</v>
      </c>
      <c r="BY6" s="539">
        <v>74</v>
      </c>
      <c r="BZ6" s="539">
        <v>75</v>
      </c>
      <c r="CA6" s="539">
        <v>76</v>
      </c>
      <c r="CB6" s="539">
        <v>77</v>
      </c>
      <c r="CC6" s="539">
        <v>78</v>
      </c>
      <c r="CD6" s="539">
        <v>79</v>
      </c>
      <c r="CE6" s="539">
        <v>80</v>
      </c>
      <c r="CF6" s="539">
        <v>81</v>
      </c>
      <c r="CG6" s="539">
        <v>82</v>
      </c>
      <c r="CH6" s="539">
        <v>83</v>
      </c>
      <c r="CI6" s="539">
        <v>84</v>
      </c>
      <c r="CJ6" s="539">
        <v>85</v>
      </c>
      <c r="CK6" s="539">
        <v>86</v>
      </c>
      <c r="CL6" s="539">
        <v>87</v>
      </c>
      <c r="CM6" s="539">
        <v>88</v>
      </c>
      <c r="CN6" s="539">
        <v>89</v>
      </c>
      <c r="CO6" s="539">
        <v>90</v>
      </c>
      <c r="CP6" s="539">
        <v>91</v>
      </c>
      <c r="CQ6" s="539">
        <v>92</v>
      </c>
      <c r="CR6" s="539">
        <v>93</v>
      </c>
      <c r="CS6" s="539">
        <v>94</v>
      </c>
      <c r="CT6" s="539">
        <v>95</v>
      </c>
      <c r="CU6" s="539">
        <v>96</v>
      </c>
      <c r="CV6" s="539">
        <v>97</v>
      </c>
      <c r="CW6" s="539">
        <v>98</v>
      </c>
      <c r="CX6" s="539">
        <v>99</v>
      </c>
      <c r="CY6" s="539">
        <v>100</v>
      </c>
      <c r="CZ6" s="539">
        <v>101</v>
      </c>
      <c r="DA6" s="539">
        <v>102</v>
      </c>
      <c r="DB6" s="539">
        <v>103</v>
      </c>
      <c r="DC6" s="539">
        <v>104</v>
      </c>
      <c r="DD6" s="539">
        <v>105</v>
      </c>
      <c r="DE6" s="539">
        <v>106</v>
      </c>
      <c r="DF6" s="539">
        <v>107</v>
      </c>
      <c r="DG6" s="539">
        <v>108</v>
      </c>
      <c r="DH6" s="539">
        <v>109</v>
      </c>
      <c r="DI6" s="540">
        <v>110</v>
      </c>
    </row>
    <row r="7" spans="1:330" s="149" customFormat="1" ht="15">
      <c r="A7" s="1730"/>
      <c r="B7" s="541" t="s">
        <v>163</v>
      </c>
      <c r="C7" s="145"/>
      <c r="D7" s="146"/>
      <c r="E7" s="147"/>
      <c r="F7" s="147"/>
      <c r="G7" s="147"/>
      <c r="H7" s="147"/>
      <c r="I7" s="147"/>
      <c r="J7" s="147"/>
      <c r="K7" s="147"/>
      <c r="L7" s="147"/>
      <c r="M7" s="147"/>
      <c r="N7" s="148"/>
      <c r="O7" s="147"/>
      <c r="P7" s="147"/>
      <c r="Q7" s="147"/>
      <c r="R7" s="147"/>
      <c r="S7" s="147"/>
      <c r="T7" s="147"/>
      <c r="U7" s="147"/>
      <c r="V7" s="147"/>
      <c r="W7" s="147"/>
      <c r="X7" s="148"/>
      <c r="Y7" s="147"/>
      <c r="Z7" s="147"/>
      <c r="AA7" s="147"/>
      <c r="AB7" s="147"/>
      <c r="AC7" s="147"/>
      <c r="AD7" s="147"/>
      <c r="AE7" s="147"/>
      <c r="AF7" s="147"/>
      <c r="AG7" s="147"/>
      <c r="AH7" s="148"/>
      <c r="AI7" s="147"/>
      <c r="AJ7" s="147"/>
      <c r="AK7" s="147"/>
      <c r="AL7" s="147"/>
      <c r="AM7" s="147"/>
      <c r="AN7" s="147"/>
      <c r="AO7" s="147"/>
      <c r="AP7" s="147"/>
      <c r="AQ7" s="147"/>
      <c r="AR7" s="148"/>
      <c r="AS7" s="147"/>
      <c r="AT7" s="147"/>
      <c r="AU7" s="147"/>
      <c r="AV7" s="147"/>
      <c r="AW7" s="147"/>
      <c r="AX7" s="147"/>
      <c r="AY7" s="147"/>
      <c r="AZ7" s="147"/>
      <c r="BA7" s="147"/>
      <c r="BB7" s="148"/>
      <c r="BC7" s="147"/>
      <c r="BD7" s="147"/>
      <c r="BE7" s="147"/>
      <c r="BF7" s="147"/>
      <c r="BG7" s="147"/>
      <c r="BH7" s="147"/>
      <c r="BI7" s="147"/>
      <c r="BJ7" s="147"/>
      <c r="BK7" s="147"/>
      <c r="BL7" s="148"/>
      <c r="BM7" s="147"/>
      <c r="BN7" s="147"/>
      <c r="BO7" s="147"/>
      <c r="BP7" s="147"/>
      <c r="BQ7" s="147"/>
      <c r="BR7" s="147"/>
      <c r="BS7" s="147"/>
      <c r="BT7" s="147"/>
      <c r="BU7" s="147"/>
      <c r="BV7" s="148"/>
      <c r="BW7" s="147"/>
      <c r="BX7" s="147"/>
      <c r="BY7" s="147"/>
      <c r="BZ7" s="147"/>
      <c r="CA7" s="147"/>
      <c r="CB7" s="147"/>
      <c r="CC7" s="147"/>
      <c r="CD7" s="147"/>
      <c r="CE7" s="147"/>
      <c r="CF7" s="148"/>
      <c r="CG7" s="147"/>
      <c r="CH7" s="147"/>
      <c r="CI7" s="147"/>
      <c r="CJ7" s="147"/>
      <c r="CK7" s="147"/>
      <c r="CL7" s="147"/>
      <c r="CM7" s="147"/>
      <c r="CN7" s="147"/>
      <c r="CO7" s="147"/>
      <c r="CP7" s="148"/>
      <c r="CQ7" s="147"/>
      <c r="CR7" s="147"/>
      <c r="CS7" s="147"/>
      <c r="CT7" s="147"/>
      <c r="CU7" s="147"/>
      <c r="CV7" s="147"/>
      <c r="CW7" s="147"/>
      <c r="CX7" s="147"/>
      <c r="CY7" s="147"/>
      <c r="CZ7" s="148"/>
      <c r="DA7" s="147"/>
      <c r="DB7" s="147"/>
      <c r="DC7" s="147"/>
      <c r="DD7" s="147"/>
      <c r="DE7" s="147"/>
      <c r="DF7" s="147"/>
      <c r="DG7" s="147"/>
      <c r="DH7" s="147"/>
      <c r="DI7" s="542"/>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0"/>
      <c r="LP7" s="140"/>
      <c r="LQ7" s="140"/>
      <c r="LR7" s="140"/>
    </row>
    <row r="8" spans="1:330" s="149" customFormat="1">
      <c r="A8" s="1730"/>
      <c r="B8" s="543" t="s">
        <v>164</v>
      </c>
      <c r="C8" s="150"/>
      <c r="D8" s="146"/>
      <c r="E8" s="147"/>
      <c r="F8" s="147"/>
      <c r="G8" s="147"/>
      <c r="H8" s="147"/>
      <c r="I8" s="147"/>
      <c r="J8" s="147"/>
      <c r="K8" s="147"/>
      <c r="L8" s="147"/>
      <c r="M8" s="147"/>
      <c r="N8" s="148"/>
      <c r="O8" s="147"/>
      <c r="P8" s="147"/>
      <c r="Q8" s="147"/>
      <c r="R8" s="147"/>
      <c r="S8" s="147"/>
      <c r="T8" s="147"/>
      <c r="U8" s="147"/>
      <c r="V8" s="147"/>
      <c r="W8" s="147"/>
      <c r="X8" s="148"/>
      <c r="Y8" s="147"/>
      <c r="Z8" s="147"/>
      <c r="AA8" s="147"/>
      <c r="AB8" s="147"/>
      <c r="AC8" s="147"/>
      <c r="AD8" s="147"/>
      <c r="AE8" s="147"/>
      <c r="AF8" s="147"/>
      <c r="AG8" s="147"/>
      <c r="AH8" s="148"/>
      <c r="AI8" s="147"/>
      <c r="AJ8" s="147"/>
      <c r="AK8" s="147"/>
      <c r="AL8" s="147"/>
      <c r="AM8" s="147"/>
      <c r="AN8" s="147"/>
      <c r="AO8" s="147"/>
      <c r="AP8" s="147"/>
      <c r="AQ8" s="147"/>
      <c r="AR8" s="148"/>
      <c r="AS8" s="147"/>
      <c r="AT8" s="147"/>
      <c r="AU8" s="147"/>
      <c r="AV8" s="147"/>
      <c r="AW8" s="147"/>
      <c r="AX8" s="147"/>
      <c r="AY8" s="147"/>
      <c r="AZ8" s="147"/>
      <c r="BA8" s="147"/>
      <c r="BB8" s="148"/>
      <c r="BC8" s="147"/>
      <c r="BD8" s="147"/>
      <c r="BE8" s="147"/>
      <c r="BF8" s="147"/>
      <c r="BG8" s="147"/>
      <c r="BH8" s="147"/>
      <c r="BI8" s="147"/>
      <c r="BJ8" s="147"/>
      <c r="BK8" s="147"/>
      <c r="BL8" s="148"/>
      <c r="BM8" s="147"/>
      <c r="BN8" s="147"/>
      <c r="BO8" s="147"/>
      <c r="BP8" s="147"/>
      <c r="BQ8" s="147"/>
      <c r="BR8" s="147"/>
      <c r="BS8" s="147"/>
      <c r="BT8" s="147"/>
      <c r="BU8" s="147"/>
      <c r="BV8" s="148"/>
      <c r="BW8" s="147"/>
      <c r="BX8" s="147"/>
      <c r="BY8" s="147"/>
      <c r="BZ8" s="147"/>
      <c r="CA8" s="147"/>
      <c r="CB8" s="147"/>
      <c r="CC8" s="147"/>
      <c r="CD8" s="147"/>
      <c r="CE8" s="147"/>
      <c r="CF8" s="148"/>
      <c r="CG8" s="147"/>
      <c r="CH8" s="147"/>
      <c r="CI8" s="147"/>
      <c r="CJ8" s="147"/>
      <c r="CK8" s="147"/>
      <c r="CL8" s="147"/>
      <c r="CM8" s="147"/>
      <c r="CN8" s="147"/>
      <c r="CO8" s="147"/>
      <c r="CP8" s="148"/>
      <c r="CQ8" s="147"/>
      <c r="CR8" s="147"/>
      <c r="CS8" s="147"/>
      <c r="CT8" s="147"/>
      <c r="CU8" s="147"/>
      <c r="CV8" s="147"/>
      <c r="CW8" s="147"/>
      <c r="CX8" s="147"/>
      <c r="CY8" s="147"/>
      <c r="CZ8" s="148"/>
      <c r="DA8" s="147"/>
      <c r="DB8" s="147"/>
      <c r="DC8" s="147"/>
      <c r="DD8" s="147"/>
      <c r="DE8" s="147"/>
      <c r="DF8" s="147"/>
      <c r="DG8" s="147"/>
      <c r="DH8" s="147"/>
      <c r="DI8" s="542"/>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c r="IR8" s="140"/>
      <c r="IS8" s="140"/>
      <c r="IT8" s="140"/>
      <c r="IU8" s="140"/>
      <c r="IV8" s="140"/>
      <c r="IW8" s="140"/>
      <c r="IX8" s="140"/>
      <c r="IY8" s="140"/>
      <c r="IZ8" s="140"/>
      <c r="JA8" s="140"/>
      <c r="JB8" s="140"/>
      <c r="JC8" s="140"/>
      <c r="JD8" s="140"/>
      <c r="JE8" s="140"/>
      <c r="JF8" s="140"/>
      <c r="JG8" s="140"/>
      <c r="JH8" s="140"/>
      <c r="JI8" s="140"/>
      <c r="JJ8" s="140"/>
      <c r="JK8" s="140"/>
      <c r="JL8" s="140"/>
      <c r="JM8" s="140"/>
      <c r="JN8" s="140"/>
      <c r="JO8" s="140"/>
      <c r="JP8" s="140"/>
      <c r="JQ8" s="140"/>
      <c r="JR8" s="140"/>
      <c r="JS8" s="140"/>
      <c r="JT8" s="140"/>
      <c r="JU8" s="140"/>
      <c r="JV8" s="140"/>
      <c r="JW8" s="140"/>
      <c r="JX8" s="140"/>
      <c r="JY8" s="140"/>
      <c r="JZ8" s="140"/>
      <c r="KA8" s="140"/>
      <c r="KB8" s="140"/>
      <c r="KC8" s="140"/>
      <c r="KD8" s="140"/>
      <c r="KE8" s="140"/>
      <c r="KF8" s="140"/>
      <c r="KG8" s="140"/>
      <c r="KH8" s="140"/>
      <c r="KI8" s="140"/>
      <c r="KJ8" s="140"/>
      <c r="KK8" s="140"/>
      <c r="KL8" s="140"/>
      <c r="KM8" s="140"/>
      <c r="KN8" s="140"/>
      <c r="KO8" s="140"/>
      <c r="KP8" s="140"/>
      <c r="KQ8" s="140"/>
      <c r="KR8" s="140"/>
      <c r="KS8" s="140"/>
      <c r="KT8" s="140"/>
      <c r="KU8" s="140"/>
      <c r="KV8" s="140"/>
      <c r="KW8" s="140"/>
      <c r="KX8" s="140"/>
      <c r="KY8" s="140"/>
      <c r="KZ8" s="140"/>
      <c r="LA8" s="140"/>
      <c r="LB8" s="140"/>
      <c r="LC8" s="140"/>
      <c r="LD8" s="140"/>
      <c r="LE8" s="140"/>
      <c r="LF8" s="140"/>
      <c r="LG8" s="140"/>
      <c r="LH8" s="140"/>
      <c r="LI8" s="140"/>
      <c r="LJ8" s="140"/>
      <c r="LK8" s="140"/>
      <c r="LL8" s="140"/>
      <c r="LM8" s="140"/>
      <c r="LN8" s="140"/>
      <c r="LO8" s="140"/>
      <c r="LP8" s="140"/>
      <c r="LQ8" s="140"/>
      <c r="LR8" s="140"/>
    </row>
    <row r="9" spans="1:330" s="149" customFormat="1" ht="15" thickBot="1">
      <c r="A9" s="1730"/>
      <c r="B9" s="544" t="s">
        <v>165</v>
      </c>
      <c r="C9" s="151"/>
      <c r="D9" s="545"/>
      <c r="E9" s="546"/>
      <c r="F9" s="546"/>
      <c r="G9" s="546"/>
      <c r="H9" s="546"/>
      <c r="I9" s="546"/>
      <c r="J9" s="546"/>
      <c r="K9" s="546"/>
      <c r="L9" s="546"/>
      <c r="M9" s="546"/>
      <c r="N9" s="547"/>
      <c r="O9" s="546"/>
      <c r="P9" s="546"/>
      <c r="Q9" s="546"/>
      <c r="R9" s="546"/>
      <c r="S9" s="546"/>
      <c r="T9" s="546"/>
      <c r="U9" s="546"/>
      <c r="V9" s="546"/>
      <c r="W9" s="546"/>
      <c r="X9" s="547"/>
      <c r="Y9" s="546"/>
      <c r="Z9" s="546"/>
      <c r="AA9" s="546"/>
      <c r="AB9" s="546"/>
      <c r="AC9" s="546"/>
      <c r="AD9" s="546"/>
      <c r="AE9" s="546"/>
      <c r="AF9" s="546"/>
      <c r="AG9" s="546"/>
      <c r="AH9" s="547"/>
      <c r="AI9" s="546"/>
      <c r="AJ9" s="546"/>
      <c r="AK9" s="546"/>
      <c r="AL9" s="546"/>
      <c r="AM9" s="546"/>
      <c r="AN9" s="546"/>
      <c r="AO9" s="546"/>
      <c r="AP9" s="546"/>
      <c r="AQ9" s="546"/>
      <c r="AR9" s="547"/>
      <c r="AS9" s="546"/>
      <c r="AT9" s="546"/>
      <c r="AU9" s="546"/>
      <c r="AV9" s="546"/>
      <c r="AW9" s="546"/>
      <c r="AX9" s="546"/>
      <c r="AY9" s="546"/>
      <c r="AZ9" s="546"/>
      <c r="BA9" s="546"/>
      <c r="BB9" s="547"/>
      <c r="BC9" s="546"/>
      <c r="BD9" s="546"/>
      <c r="BE9" s="546"/>
      <c r="BF9" s="546"/>
      <c r="BG9" s="546"/>
      <c r="BH9" s="546"/>
      <c r="BI9" s="546"/>
      <c r="BJ9" s="546"/>
      <c r="BK9" s="546"/>
      <c r="BL9" s="547"/>
      <c r="BM9" s="546"/>
      <c r="BN9" s="546"/>
      <c r="BO9" s="546"/>
      <c r="BP9" s="546"/>
      <c r="BQ9" s="546"/>
      <c r="BR9" s="546"/>
      <c r="BS9" s="546"/>
      <c r="BT9" s="546"/>
      <c r="BU9" s="546"/>
      <c r="BV9" s="547"/>
      <c r="BW9" s="546"/>
      <c r="BX9" s="546"/>
      <c r="BY9" s="546"/>
      <c r="BZ9" s="546"/>
      <c r="CA9" s="546"/>
      <c r="CB9" s="546"/>
      <c r="CC9" s="546"/>
      <c r="CD9" s="546"/>
      <c r="CE9" s="546"/>
      <c r="CF9" s="547"/>
      <c r="CG9" s="546"/>
      <c r="CH9" s="546"/>
      <c r="CI9" s="546"/>
      <c r="CJ9" s="546"/>
      <c r="CK9" s="546"/>
      <c r="CL9" s="546"/>
      <c r="CM9" s="546"/>
      <c r="CN9" s="546"/>
      <c r="CO9" s="546"/>
      <c r="CP9" s="547"/>
      <c r="CQ9" s="546"/>
      <c r="CR9" s="546"/>
      <c r="CS9" s="546"/>
      <c r="CT9" s="546"/>
      <c r="CU9" s="546"/>
      <c r="CV9" s="546"/>
      <c r="CW9" s="546"/>
      <c r="CX9" s="546"/>
      <c r="CY9" s="546"/>
      <c r="CZ9" s="547"/>
      <c r="DA9" s="546"/>
      <c r="DB9" s="546"/>
      <c r="DC9" s="546"/>
      <c r="DD9" s="546"/>
      <c r="DE9" s="546"/>
      <c r="DF9" s="546"/>
      <c r="DG9" s="546"/>
      <c r="DH9" s="546"/>
      <c r="DI9" s="548"/>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0"/>
      <c r="LP9" s="140"/>
      <c r="LQ9" s="140"/>
      <c r="LR9" s="140"/>
    </row>
    <row r="10" spans="1:330" ht="15.75" thickBot="1">
      <c r="A10" s="1073"/>
      <c r="B10" s="152"/>
      <c r="C10" s="153"/>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row>
    <row r="11" spans="1:330" s="149" customFormat="1">
      <c r="A11" s="1101"/>
      <c r="B11" s="549" t="s">
        <v>166</v>
      </c>
      <c r="C11" s="1105"/>
      <c r="D11" s="550"/>
      <c r="E11" s="551"/>
      <c r="F11" s="551"/>
      <c r="G11" s="551"/>
      <c r="H11" s="551"/>
      <c r="I11" s="552"/>
      <c r="J11" s="552"/>
      <c r="K11" s="552"/>
      <c r="L11" s="552"/>
      <c r="M11" s="552"/>
      <c r="N11" s="552"/>
      <c r="O11" s="551"/>
      <c r="P11" s="551"/>
      <c r="Q11" s="551"/>
      <c r="R11" s="551"/>
      <c r="S11" s="552"/>
      <c r="T11" s="552"/>
      <c r="U11" s="552"/>
      <c r="V11" s="552"/>
      <c r="W11" s="552"/>
      <c r="X11" s="552"/>
      <c r="Y11" s="551"/>
      <c r="Z11" s="551"/>
      <c r="AA11" s="551"/>
      <c r="AB11" s="551"/>
      <c r="AC11" s="552"/>
      <c r="AD11" s="552"/>
      <c r="AE11" s="552"/>
      <c r="AF11" s="552"/>
      <c r="AG11" s="552"/>
      <c r="AH11" s="552"/>
      <c r="AI11" s="551"/>
      <c r="AJ11" s="551"/>
      <c r="AK11" s="551"/>
      <c r="AL11" s="551"/>
      <c r="AM11" s="552"/>
      <c r="AN11" s="552"/>
      <c r="AO11" s="552"/>
      <c r="AP11" s="552"/>
      <c r="AQ11" s="552"/>
      <c r="AR11" s="552"/>
      <c r="AS11" s="551"/>
      <c r="AT11" s="551"/>
      <c r="AU11" s="551"/>
      <c r="AV11" s="551"/>
      <c r="AW11" s="552"/>
      <c r="AX11" s="552"/>
      <c r="AY11" s="552"/>
      <c r="AZ11" s="552"/>
      <c r="BA11" s="552"/>
      <c r="BB11" s="552"/>
      <c r="BC11" s="551"/>
      <c r="BD11" s="551"/>
      <c r="BE11" s="551"/>
      <c r="BF11" s="551"/>
      <c r="BG11" s="552"/>
      <c r="BH11" s="552"/>
      <c r="BI11" s="552"/>
      <c r="BJ11" s="552"/>
      <c r="BK11" s="552"/>
      <c r="BL11" s="552"/>
      <c r="BM11" s="551"/>
      <c r="BN11" s="551"/>
      <c r="BO11" s="551"/>
      <c r="BP11" s="551"/>
      <c r="BQ11" s="552"/>
      <c r="BR11" s="552"/>
      <c r="BS11" s="552"/>
      <c r="BT11" s="552"/>
      <c r="BU11" s="552"/>
      <c r="BV11" s="552"/>
      <c r="BW11" s="551"/>
      <c r="BX11" s="551"/>
      <c r="BY11" s="551"/>
      <c r="BZ11" s="551"/>
      <c r="CA11" s="552"/>
      <c r="CB11" s="552"/>
      <c r="CC11" s="552"/>
      <c r="CD11" s="552"/>
      <c r="CE11" s="552"/>
      <c r="CF11" s="552"/>
      <c r="CG11" s="551"/>
      <c r="CH11" s="551"/>
      <c r="CI11" s="551"/>
      <c r="CJ11" s="551"/>
      <c r="CK11" s="552"/>
      <c r="CL11" s="552"/>
      <c r="CM11" s="552"/>
      <c r="CN11" s="552"/>
      <c r="CO11" s="552"/>
      <c r="CP11" s="552"/>
      <c r="CQ11" s="551"/>
      <c r="CR11" s="551"/>
      <c r="CS11" s="551"/>
      <c r="CT11" s="551"/>
      <c r="CU11" s="552"/>
      <c r="CV11" s="552"/>
      <c r="CW11" s="552"/>
      <c r="CX11" s="552"/>
      <c r="CY11" s="552"/>
      <c r="CZ11" s="552"/>
      <c r="DA11" s="551"/>
      <c r="DB11" s="551"/>
      <c r="DC11" s="551"/>
      <c r="DD11" s="551"/>
      <c r="DE11" s="552"/>
      <c r="DF11" s="552"/>
      <c r="DG11" s="552"/>
      <c r="DH11" s="552"/>
      <c r="DI11" s="553"/>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0"/>
      <c r="JW11" s="140"/>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0"/>
      <c r="LP11" s="140"/>
      <c r="LQ11" s="140"/>
      <c r="LR11" s="140"/>
    </row>
    <row r="12" spans="1:330" s="149" customFormat="1" ht="28.5">
      <c r="A12" s="1731"/>
      <c r="B12" s="554" t="s">
        <v>167</v>
      </c>
      <c r="C12" s="1106"/>
      <c r="D12" s="158"/>
      <c r="E12" s="159"/>
      <c r="F12" s="159"/>
      <c r="G12" s="159"/>
      <c r="H12" s="159"/>
      <c r="I12" s="160"/>
      <c r="J12" s="160"/>
      <c r="K12" s="160"/>
      <c r="L12" s="160"/>
      <c r="M12" s="160"/>
      <c r="N12" s="160"/>
      <c r="O12" s="159"/>
      <c r="P12" s="159"/>
      <c r="Q12" s="159"/>
      <c r="R12" s="159"/>
      <c r="S12" s="160"/>
      <c r="T12" s="160"/>
      <c r="U12" s="160"/>
      <c r="V12" s="160"/>
      <c r="W12" s="160"/>
      <c r="X12" s="160"/>
      <c r="Y12" s="159"/>
      <c r="Z12" s="159"/>
      <c r="AA12" s="159"/>
      <c r="AB12" s="159"/>
      <c r="AC12" s="160"/>
      <c r="AD12" s="160"/>
      <c r="AE12" s="160"/>
      <c r="AF12" s="160"/>
      <c r="AG12" s="160"/>
      <c r="AH12" s="160"/>
      <c r="AI12" s="159"/>
      <c r="AJ12" s="159"/>
      <c r="AK12" s="159"/>
      <c r="AL12" s="159"/>
      <c r="AM12" s="160"/>
      <c r="AN12" s="160"/>
      <c r="AO12" s="160"/>
      <c r="AP12" s="160"/>
      <c r="AQ12" s="160"/>
      <c r="AR12" s="160"/>
      <c r="AS12" s="159"/>
      <c r="AT12" s="159"/>
      <c r="AU12" s="159"/>
      <c r="AV12" s="159"/>
      <c r="AW12" s="160"/>
      <c r="AX12" s="160"/>
      <c r="AY12" s="160"/>
      <c r="AZ12" s="160"/>
      <c r="BA12" s="160"/>
      <c r="BB12" s="160"/>
      <c r="BC12" s="159"/>
      <c r="BD12" s="159"/>
      <c r="BE12" s="159"/>
      <c r="BF12" s="159"/>
      <c r="BG12" s="160"/>
      <c r="BH12" s="160"/>
      <c r="BI12" s="160"/>
      <c r="BJ12" s="160"/>
      <c r="BK12" s="160"/>
      <c r="BL12" s="160"/>
      <c r="BM12" s="159"/>
      <c r="BN12" s="159"/>
      <c r="BO12" s="159"/>
      <c r="BP12" s="159"/>
      <c r="BQ12" s="160"/>
      <c r="BR12" s="160"/>
      <c r="BS12" s="160"/>
      <c r="BT12" s="160"/>
      <c r="BU12" s="160"/>
      <c r="BV12" s="160"/>
      <c r="BW12" s="159"/>
      <c r="BX12" s="159"/>
      <c r="BY12" s="159"/>
      <c r="BZ12" s="159"/>
      <c r="CA12" s="160"/>
      <c r="CB12" s="160"/>
      <c r="CC12" s="160"/>
      <c r="CD12" s="160"/>
      <c r="CE12" s="160"/>
      <c r="CF12" s="160"/>
      <c r="CG12" s="159"/>
      <c r="CH12" s="159"/>
      <c r="CI12" s="159"/>
      <c r="CJ12" s="159"/>
      <c r="CK12" s="160"/>
      <c r="CL12" s="160"/>
      <c r="CM12" s="160"/>
      <c r="CN12" s="160"/>
      <c r="CO12" s="160"/>
      <c r="CP12" s="160"/>
      <c r="CQ12" s="159"/>
      <c r="CR12" s="159"/>
      <c r="CS12" s="159"/>
      <c r="CT12" s="159"/>
      <c r="CU12" s="160"/>
      <c r="CV12" s="160"/>
      <c r="CW12" s="160"/>
      <c r="CX12" s="160"/>
      <c r="CY12" s="160"/>
      <c r="CZ12" s="160"/>
      <c r="DA12" s="159"/>
      <c r="DB12" s="159"/>
      <c r="DC12" s="159"/>
      <c r="DD12" s="159"/>
      <c r="DE12" s="160"/>
      <c r="DF12" s="160"/>
      <c r="DG12" s="160"/>
      <c r="DH12" s="160"/>
      <c r="DI12" s="555"/>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c r="IW12" s="140"/>
      <c r="IX12" s="140"/>
      <c r="IY12" s="140"/>
      <c r="IZ12" s="140"/>
      <c r="JA12" s="140"/>
      <c r="JB12" s="140"/>
      <c r="JC12" s="140"/>
      <c r="JD12" s="140"/>
      <c r="JE12" s="140"/>
      <c r="JF12" s="140"/>
      <c r="JG12" s="140"/>
      <c r="JH12" s="140"/>
      <c r="JI12" s="140"/>
      <c r="JJ12" s="140"/>
      <c r="JK12" s="140"/>
      <c r="JL12" s="140"/>
      <c r="JM12" s="140"/>
      <c r="JN12" s="140"/>
      <c r="JO12" s="140"/>
      <c r="JP12" s="140"/>
      <c r="JQ12" s="140"/>
      <c r="JR12" s="140"/>
      <c r="JS12" s="140"/>
      <c r="JT12" s="140"/>
      <c r="JU12" s="140"/>
      <c r="JV12" s="140"/>
      <c r="JW12" s="140"/>
      <c r="JX12" s="140"/>
      <c r="JY12" s="140"/>
      <c r="JZ12" s="140"/>
      <c r="KA12" s="140"/>
      <c r="KB12" s="140"/>
      <c r="KC12" s="140"/>
      <c r="KD12" s="140"/>
      <c r="KE12" s="140"/>
      <c r="KF12" s="140"/>
      <c r="KG12" s="140"/>
      <c r="KH12" s="140"/>
      <c r="KI12" s="140"/>
      <c r="KJ12" s="140"/>
      <c r="KK12" s="140"/>
      <c r="KL12" s="140"/>
      <c r="KM12" s="140"/>
      <c r="KN12" s="140"/>
      <c r="KO12" s="140"/>
      <c r="KP12" s="140"/>
      <c r="KQ12" s="140"/>
      <c r="KR12" s="140"/>
      <c r="KS12" s="140"/>
      <c r="KT12" s="140"/>
      <c r="KU12" s="140"/>
      <c r="KV12" s="140"/>
      <c r="KW12" s="140"/>
      <c r="KX12" s="140"/>
      <c r="KY12" s="140"/>
      <c r="KZ12" s="140"/>
      <c r="LA12" s="140"/>
      <c r="LB12" s="140"/>
      <c r="LC12" s="140"/>
      <c r="LD12" s="140"/>
      <c r="LE12" s="140"/>
      <c r="LF12" s="140"/>
      <c r="LG12" s="140"/>
      <c r="LH12" s="140"/>
      <c r="LI12" s="140"/>
      <c r="LJ12" s="140"/>
      <c r="LK12" s="140"/>
      <c r="LL12" s="140"/>
      <c r="LM12" s="140"/>
      <c r="LN12" s="140"/>
      <c r="LO12" s="140"/>
      <c r="LP12" s="140"/>
      <c r="LQ12" s="140"/>
      <c r="LR12" s="140"/>
    </row>
    <row r="13" spans="1:330" s="149" customFormat="1" ht="28.5">
      <c r="A13" s="1731"/>
      <c r="B13" s="556" t="s">
        <v>168</v>
      </c>
      <c r="C13" s="1106"/>
      <c r="D13" s="155"/>
      <c r="E13" s="156"/>
      <c r="F13" s="156"/>
      <c r="G13" s="156"/>
      <c r="H13" s="156"/>
      <c r="I13" s="157"/>
      <c r="J13" s="157"/>
      <c r="K13" s="157"/>
      <c r="L13" s="157"/>
      <c r="M13" s="157"/>
      <c r="N13" s="157"/>
      <c r="O13" s="156"/>
      <c r="P13" s="156"/>
      <c r="Q13" s="156"/>
      <c r="R13" s="156"/>
      <c r="S13" s="157"/>
      <c r="T13" s="157"/>
      <c r="U13" s="157"/>
      <c r="V13" s="157"/>
      <c r="W13" s="157"/>
      <c r="X13" s="157"/>
      <c r="Y13" s="156"/>
      <c r="Z13" s="156"/>
      <c r="AA13" s="156"/>
      <c r="AB13" s="156"/>
      <c r="AC13" s="157"/>
      <c r="AD13" s="157"/>
      <c r="AE13" s="157"/>
      <c r="AF13" s="157"/>
      <c r="AG13" s="157"/>
      <c r="AH13" s="157"/>
      <c r="AI13" s="156"/>
      <c r="AJ13" s="156"/>
      <c r="AK13" s="156"/>
      <c r="AL13" s="156"/>
      <c r="AM13" s="157"/>
      <c r="AN13" s="157"/>
      <c r="AO13" s="157"/>
      <c r="AP13" s="157"/>
      <c r="AQ13" s="157"/>
      <c r="AR13" s="157"/>
      <c r="AS13" s="156"/>
      <c r="AT13" s="156"/>
      <c r="AU13" s="156"/>
      <c r="AV13" s="156"/>
      <c r="AW13" s="157"/>
      <c r="AX13" s="157"/>
      <c r="AY13" s="157"/>
      <c r="AZ13" s="157"/>
      <c r="BA13" s="157"/>
      <c r="BB13" s="157"/>
      <c r="BC13" s="156"/>
      <c r="BD13" s="156"/>
      <c r="BE13" s="156"/>
      <c r="BF13" s="156"/>
      <c r="BG13" s="157"/>
      <c r="BH13" s="157"/>
      <c r="BI13" s="157"/>
      <c r="BJ13" s="157"/>
      <c r="BK13" s="157"/>
      <c r="BL13" s="157"/>
      <c r="BM13" s="156"/>
      <c r="BN13" s="156"/>
      <c r="BO13" s="156"/>
      <c r="BP13" s="156"/>
      <c r="BQ13" s="157"/>
      <c r="BR13" s="157"/>
      <c r="BS13" s="157"/>
      <c r="BT13" s="157"/>
      <c r="BU13" s="157"/>
      <c r="BV13" s="157"/>
      <c r="BW13" s="156"/>
      <c r="BX13" s="156"/>
      <c r="BY13" s="156"/>
      <c r="BZ13" s="156"/>
      <c r="CA13" s="157"/>
      <c r="CB13" s="157"/>
      <c r="CC13" s="157"/>
      <c r="CD13" s="157"/>
      <c r="CE13" s="157"/>
      <c r="CF13" s="157"/>
      <c r="CG13" s="156"/>
      <c r="CH13" s="156"/>
      <c r="CI13" s="156"/>
      <c r="CJ13" s="156"/>
      <c r="CK13" s="157"/>
      <c r="CL13" s="157"/>
      <c r="CM13" s="157"/>
      <c r="CN13" s="157"/>
      <c r="CO13" s="157"/>
      <c r="CP13" s="157"/>
      <c r="CQ13" s="156"/>
      <c r="CR13" s="156"/>
      <c r="CS13" s="156"/>
      <c r="CT13" s="156"/>
      <c r="CU13" s="157"/>
      <c r="CV13" s="157"/>
      <c r="CW13" s="157"/>
      <c r="CX13" s="157"/>
      <c r="CY13" s="157"/>
      <c r="CZ13" s="157"/>
      <c r="DA13" s="156"/>
      <c r="DB13" s="156"/>
      <c r="DC13" s="156"/>
      <c r="DD13" s="156"/>
      <c r="DE13" s="157"/>
      <c r="DF13" s="157"/>
      <c r="DG13" s="157"/>
      <c r="DH13" s="157"/>
      <c r="DI13" s="557"/>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c r="IW13" s="140"/>
      <c r="IX13" s="140"/>
      <c r="IY13" s="140"/>
      <c r="IZ13" s="140"/>
      <c r="JA13" s="140"/>
      <c r="JB13" s="140"/>
      <c r="JC13" s="140"/>
      <c r="JD13" s="140"/>
      <c r="JE13" s="140"/>
      <c r="JF13" s="140"/>
      <c r="JG13" s="140"/>
      <c r="JH13" s="140"/>
      <c r="JI13" s="140"/>
      <c r="JJ13" s="140"/>
      <c r="JK13" s="140"/>
      <c r="JL13" s="140"/>
      <c r="JM13" s="140"/>
      <c r="JN13" s="140"/>
      <c r="JO13" s="140"/>
      <c r="JP13" s="140"/>
      <c r="JQ13" s="140"/>
      <c r="JR13" s="140"/>
      <c r="JS13" s="140"/>
      <c r="JT13" s="140"/>
      <c r="JU13" s="140"/>
      <c r="JV13" s="140"/>
      <c r="JW13" s="140"/>
      <c r="JX13" s="140"/>
      <c r="JY13" s="140"/>
      <c r="JZ13" s="140"/>
      <c r="KA13" s="140"/>
      <c r="KB13" s="140"/>
      <c r="KC13" s="140"/>
      <c r="KD13" s="140"/>
      <c r="KE13" s="140"/>
      <c r="KF13" s="140"/>
      <c r="KG13" s="140"/>
      <c r="KH13" s="140"/>
      <c r="KI13" s="140"/>
      <c r="KJ13" s="140"/>
      <c r="KK13" s="140"/>
      <c r="KL13" s="140"/>
      <c r="KM13" s="140"/>
      <c r="KN13" s="140"/>
      <c r="KO13" s="140"/>
      <c r="KP13" s="140"/>
      <c r="KQ13" s="140"/>
      <c r="KR13" s="140"/>
      <c r="KS13" s="140"/>
      <c r="KT13" s="140"/>
      <c r="KU13" s="140"/>
      <c r="KV13" s="140"/>
      <c r="KW13" s="140"/>
      <c r="KX13" s="140"/>
      <c r="KY13" s="140"/>
      <c r="KZ13" s="140"/>
      <c r="LA13" s="140"/>
      <c r="LB13" s="140"/>
      <c r="LC13" s="140"/>
      <c r="LD13" s="140"/>
      <c r="LE13" s="140"/>
      <c r="LF13" s="140"/>
      <c r="LG13" s="140"/>
      <c r="LH13" s="140"/>
      <c r="LI13" s="140"/>
      <c r="LJ13" s="140"/>
      <c r="LK13" s="140"/>
      <c r="LL13" s="140"/>
      <c r="LM13" s="140"/>
      <c r="LN13" s="140"/>
      <c r="LO13" s="140"/>
      <c r="LP13" s="140"/>
      <c r="LQ13" s="140"/>
      <c r="LR13" s="140"/>
    </row>
    <row r="14" spans="1:330" s="149" customFormat="1">
      <c r="A14" s="1101"/>
      <c r="B14" s="558" t="s">
        <v>169</v>
      </c>
      <c r="C14" s="1106"/>
      <c r="D14" s="161"/>
      <c r="E14" s="156"/>
      <c r="F14" s="156"/>
      <c r="G14" s="156"/>
      <c r="H14" s="156"/>
      <c r="I14" s="157"/>
      <c r="J14" s="157"/>
      <c r="K14" s="157"/>
      <c r="L14" s="157"/>
      <c r="M14" s="157"/>
      <c r="N14" s="156"/>
      <c r="O14" s="156"/>
      <c r="P14" s="156"/>
      <c r="Q14" s="156"/>
      <c r="R14" s="156"/>
      <c r="S14" s="157"/>
      <c r="T14" s="157"/>
      <c r="U14" s="157"/>
      <c r="V14" s="157"/>
      <c r="W14" s="157"/>
      <c r="X14" s="156"/>
      <c r="Y14" s="156"/>
      <c r="Z14" s="156"/>
      <c r="AA14" s="156"/>
      <c r="AB14" s="156"/>
      <c r="AC14" s="157"/>
      <c r="AD14" s="157"/>
      <c r="AE14" s="157"/>
      <c r="AF14" s="157"/>
      <c r="AG14" s="157"/>
      <c r="AH14" s="156"/>
      <c r="AI14" s="156"/>
      <c r="AJ14" s="156"/>
      <c r="AK14" s="156"/>
      <c r="AL14" s="156"/>
      <c r="AM14" s="157"/>
      <c r="AN14" s="157"/>
      <c r="AO14" s="157"/>
      <c r="AP14" s="157"/>
      <c r="AQ14" s="157"/>
      <c r="AR14" s="156"/>
      <c r="AS14" s="156"/>
      <c r="AT14" s="156"/>
      <c r="AU14" s="156"/>
      <c r="AV14" s="156"/>
      <c r="AW14" s="157"/>
      <c r="AX14" s="157"/>
      <c r="AY14" s="157"/>
      <c r="AZ14" s="157"/>
      <c r="BA14" s="157"/>
      <c r="BB14" s="156"/>
      <c r="BC14" s="156"/>
      <c r="BD14" s="156"/>
      <c r="BE14" s="156"/>
      <c r="BF14" s="156"/>
      <c r="BG14" s="157"/>
      <c r="BH14" s="157"/>
      <c r="BI14" s="157"/>
      <c r="BJ14" s="157"/>
      <c r="BK14" s="157"/>
      <c r="BL14" s="156"/>
      <c r="BM14" s="156"/>
      <c r="BN14" s="156"/>
      <c r="BO14" s="156"/>
      <c r="BP14" s="156"/>
      <c r="BQ14" s="157"/>
      <c r="BR14" s="157"/>
      <c r="BS14" s="157"/>
      <c r="BT14" s="157"/>
      <c r="BU14" s="157"/>
      <c r="BV14" s="156"/>
      <c r="BW14" s="156"/>
      <c r="BX14" s="156"/>
      <c r="BY14" s="156"/>
      <c r="BZ14" s="156"/>
      <c r="CA14" s="157"/>
      <c r="CB14" s="157"/>
      <c r="CC14" s="157"/>
      <c r="CD14" s="157"/>
      <c r="CE14" s="157"/>
      <c r="CF14" s="156"/>
      <c r="CG14" s="156"/>
      <c r="CH14" s="156"/>
      <c r="CI14" s="156"/>
      <c r="CJ14" s="156"/>
      <c r="CK14" s="157"/>
      <c r="CL14" s="157"/>
      <c r="CM14" s="157"/>
      <c r="CN14" s="157"/>
      <c r="CO14" s="157"/>
      <c r="CP14" s="156"/>
      <c r="CQ14" s="156"/>
      <c r="CR14" s="156"/>
      <c r="CS14" s="156"/>
      <c r="CT14" s="156"/>
      <c r="CU14" s="157"/>
      <c r="CV14" s="157"/>
      <c r="CW14" s="157"/>
      <c r="CX14" s="157"/>
      <c r="CY14" s="157"/>
      <c r="CZ14" s="156"/>
      <c r="DA14" s="156"/>
      <c r="DB14" s="156"/>
      <c r="DC14" s="156"/>
      <c r="DD14" s="156"/>
      <c r="DE14" s="157"/>
      <c r="DF14" s="157"/>
      <c r="DG14" s="157"/>
      <c r="DH14" s="157"/>
      <c r="DI14" s="557"/>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c r="IW14" s="140"/>
      <c r="IX14" s="140"/>
      <c r="IY14" s="140"/>
      <c r="IZ14" s="140"/>
      <c r="JA14" s="140"/>
      <c r="JB14" s="140"/>
      <c r="JC14" s="140"/>
      <c r="JD14" s="140"/>
      <c r="JE14" s="140"/>
      <c r="JF14" s="140"/>
      <c r="JG14" s="140"/>
      <c r="JH14" s="140"/>
      <c r="JI14" s="140"/>
      <c r="JJ14" s="140"/>
      <c r="JK14" s="140"/>
      <c r="JL14" s="140"/>
      <c r="JM14" s="140"/>
      <c r="JN14" s="140"/>
      <c r="JO14" s="140"/>
      <c r="JP14" s="140"/>
      <c r="JQ14" s="140"/>
      <c r="JR14" s="140"/>
      <c r="JS14" s="140"/>
      <c r="JT14" s="140"/>
      <c r="JU14" s="140"/>
      <c r="JV14" s="140"/>
      <c r="JW14" s="140"/>
      <c r="JX14" s="140"/>
      <c r="JY14" s="140"/>
      <c r="JZ14" s="140"/>
      <c r="KA14" s="140"/>
      <c r="KB14" s="140"/>
      <c r="KC14" s="140"/>
      <c r="KD14" s="140"/>
      <c r="KE14" s="140"/>
      <c r="KF14" s="140"/>
      <c r="KG14" s="140"/>
      <c r="KH14" s="140"/>
      <c r="KI14" s="140"/>
      <c r="KJ14" s="140"/>
      <c r="KK14" s="140"/>
      <c r="KL14" s="140"/>
      <c r="KM14" s="140"/>
      <c r="KN14" s="140"/>
      <c r="KO14" s="140"/>
      <c r="KP14" s="140"/>
      <c r="KQ14" s="140"/>
      <c r="KR14" s="140"/>
      <c r="KS14" s="140"/>
      <c r="KT14" s="140"/>
      <c r="KU14" s="140"/>
      <c r="KV14" s="140"/>
      <c r="KW14" s="140"/>
      <c r="KX14" s="140"/>
      <c r="KY14" s="140"/>
      <c r="KZ14" s="140"/>
      <c r="LA14" s="140"/>
      <c r="LB14" s="140"/>
      <c r="LC14" s="140"/>
      <c r="LD14" s="140"/>
      <c r="LE14" s="140"/>
      <c r="LF14" s="140"/>
      <c r="LG14" s="140"/>
      <c r="LH14" s="140"/>
      <c r="LI14" s="140"/>
      <c r="LJ14" s="140"/>
      <c r="LK14" s="140"/>
      <c r="LL14" s="140"/>
      <c r="LM14" s="140"/>
      <c r="LN14" s="140"/>
      <c r="LO14" s="140"/>
      <c r="LP14" s="140"/>
      <c r="LQ14" s="140"/>
      <c r="LR14" s="140"/>
    </row>
    <row r="15" spans="1:330" s="149" customFormat="1" ht="28.5">
      <c r="A15" s="1731"/>
      <c r="B15" s="556" t="s">
        <v>167</v>
      </c>
      <c r="C15" s="1106"/>
      <c r="D15" s="162"/>
      <c r="E15" s="159"/>
      <c r="F15" s="159"/>
      <c r="G15" s="159"/>
      <c r="H15" s="159"/>
      <c r="I15" s="157"/>
      <c r="J15" s="157"/>
      <c r="K15" s="157"/>
      <c r="L15" s="157"/>
      <c r="M15" s="157"/>
      <c r="N15" s="159"/>
      <c r="O15" s="159"/>
      <c r="P15" s="159"/>
      <c r="Q15" s="159"/>
      <c r="R15" s="159"/>
      <c r="S15" s="157"/>
      <c r="T15" s="157"/>
      <c r="U15" s="157"/>
      <c r="V15" s="157"/>
      <c r="W15" s="157"/>
      <c r="X15" s="159"/>
      <c r="Y15" s="159"/>
      <c r="Z15" s="159"/>
      <c r="AA15" s="159"/>
      <c r="AB15" s="159"/>
      <c r="AC15" s="157"/>
      <c r="AD15" s="157"/>
      <c r="AE15" s="157"/>
      <c r="AF15" s="157"/>
      <c r="AG15" s="157"/>
      <c r="AH15" s="159"/>
      <c r="AI15" s="159"/>
      <c r="AJ15" s="159"/>
      <c r="AK15" s="159"/>
      <c r="AL15" s="159"/>
      <c r="AM15" s="157"/>
      <c r="AN15" s="157"/>
      <c r="AO15" s="157"/>
      <c r="AP15" s="157"/>
      <c r="AQ15" s="157"/>
      <c r="AR15" s="159"/>
      <c r="AS15" s="159"/>
      <c r="AT15" s="159"/>
      <c r="AU15" s="159"/>
      <c r="AV15" s="159"/>
      <c r="AW15" s="157"/>
      <c r="AX15" s="157"/>
      <c r="AY15" s="157"/>
      <c r="AZ15" s="157"/>
      <c r="BA15" s="157"/>
      <c r="BB15" s="159"/>
      <c r="BC15" s="159"/>
      <c r="BD15" s="159"/>
      <c r="BE15" s="159"/>
      <c r="BF15" s="159"/>
      <c r="BG15" s="157"/>
      <c r="BH15" s="157"/>
      <c r="BI15" s="157"/>
      <c r="BJ15" s="157"/>
      <c r="BK15" s="157"/>
      <c r="BL15" s="159"/>
      <c r="BM15" s="159"/>
      <c r="BN15" s="159"/>
      <c r="BO15" s="159"/>
      <c r="BP15" s="159"/>
      <c r="BQ15" s="157"/>
      <c r="BR15" s="157"/>
      <c r="BS15" s="157"/>
      <c r="BT15" s="157"/>
      <c r="BU15" s="157"/>
      <c r="BV15" s="159"/>
      <c r="BW15" s="159"/>
      <c r="BX15" s="159"/>
      <c r="BY15" s="159"/>
      <c r="BZ15" s="159"/>
      <c r="CA15" s="157"/>
      <c r="CB15" s="157"/>
      <c r="CC15" s="157"/>
      <c r="CD15" s="157"/>
      <c r="CE15" s="157"/>
      <c r="CF15" s="159"/>
      <c r="CG15" s="159"/>
      <c r="CH15" s="159"/>
      <c r="CI15" s="159"/>
      <c r="CJ15" s="159"/>
      <c r="CK15" s="157"/>
      <c r="CL15" s="157"/>
      <c r="CM15" s="157"/>
      <c r="CN15" s="157"/>
      <c r="CO15" s="157"/>
      <c r="CP15" s="159"/>
      <c r="CQ15" s="159"/>
      <c r="CR15" s="159"/>
      <c r="CS15" s="159"/>
      <c r="CT15" s="159"/>
      <c r="CU15" s="157"/>
      <c r="CV15" s="157"/>
      <c r="CW15" s="157"/>
      <c r="CX15" s="157"/>
      <c r="CY15" s="157"/>
      <c r="CZ15" s="159"/>
      <c r="DA15" s="159"/>
      <c r="DB15" s="159"/>
      <c r="DC15" s="159"/>
      <c r="DD15" s="159"/>
      <c r="DE15" s="157"/>
      <c r="DF15" s="157"/>
      <c r="DG15" s="157"/>
      <c r="DH15" s="157"/>
      <c r="DI15" s="557"/>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c r="IW15" s="140"/>
      <c r="IX15" s="140"/>
      <c r="IY15" s="140"/>
      <c r="IZ15" s="140"/>
      <c r="JA15" s="140"/>
      <c r="JB15" s="140"/>
      <c r="JC15" s="140"/>
      <c r="JD15" s="140"/>
      <c r="JE15" s="140"/>
      <c r="JF15" s="140"/>
      <c r="JG15" s="140"/>
      <c r="JH15" s="140"/>
      <c r="JI15" s="140"/>
      <c r="JJ15" s="140"/>
      <c r="JK15" s="140"/>
      <c r="JL15" s="140"/>
      <c r="JM15" s="140"/>
      <c r="JN15" s="140"/>
      <c r="JO15" s="140"/>
      <c r="JP15" s="140"/>
      <c r="JQ15" s="140"/>
      <c r="JR15" s="140"/>
      <c r="JS15" s="140"/>
      <c r="JT15" s="140"/>
      <c r="JU15" s="140"/>
      <c r="JV15" s="140"/>
      <c r="JW15" s="140"/>
      <c r="JX15" s="140"/>
      <c r="JY15" s="140"/>
      <c r="JZ15" s="140"/>
      <c r="KA15" s="140"/>
      <c r="KB15" s="140"/>
      <c r="KC15" s="140"/>
      <c r="KD15" s="140"/>
      <c r="KE15" s="140"/>
      <c r="KF15" s="140"/>
      <c r="KG15" s="140"/>
      <c r="KH15" s="140"/>
      <c r="KI15" s="140"/>
      <c r="KJ15" s="140"/>
      <c r="KK15" s="140"/>
      <c r="KL15" s="140"/>
      <c r="KM15" s="140"/>
      <c r="KN15" s="140"/>
      <c r="KO15" s="140"/>
      <c r="KP15" s="140"/>
      <c r="KQ15" s="140"/>
      <c r="KR15" s="140"/>
      <c r="KS15" s="140"/>
      <c r="KT15" s="140"/>
      <c r="KU15" s="140"/>
      <c r="KV15" s="140"/>
      <c r="KW15" s="140"/>
      <c r="KX15" s="140"/>
      <c r="KY15" s="140"/>
      <c r="KZ15" s="140"/>
      <c r="LA15" s="140"/>
      <c r="LB15" s="140"/>
      <c r="LC15" s="140"/>
      <c r="LD15" s="140"/>
      <c r="LE15" s="140"/>
      <c r="LF15" s="140"/>
      <c r="LG15" s="140"/>
      <c r="LH15" s="140"/>
      <c r="LI15" s="140"/>
      <c r="LJ15" s="140"/>
      <c r="LK15" s="140"/>
      <c r="LL15" s="140"/>
      <c r="LM15" s="140"/>
      <c r="LN15" s="140"/>
      <c r="LO15" s="140"/>
      <c r="LP15" s="140"/>
      <c r="LQ15" s="140"/>
      <c r="LR15" s="140"/>
    </row>
    <row r="16" spans="1:330" s="149" customFormat="1" ht="28.5">
      <c r="A16" s="1731"/>
      <c r="B16" s="556" t="s">
        <v>168</v>
      </c>
      <c r="C16" s="1106"/>
      <c r="D16" s="161"/>
      <c r="E16" s="156"/>
      <c r="F16" s="156"/>
      <c r="G16" s="156"/>
      <c r="H16" s="156"/>
      <c r="I16" s="157"/>
      <c r="J16" s="157"/>
      <c r="K16" s="157"/>
      <c r="L16" s="157"/>
      <c r="M16" s="157"/>
      <c r="N16" s="156"/>
      <c r="O16" s="156"/>
      <c r="P16" s="156"/>
      <c r="Q16" s="156"/>
      <c r="R16" s="156"/>
      <c r="S16" s="157"/>
      <c r="T16" s="157"/>
      <c r="U16" s="157"/>
      <c r="V16" s="157"/>
      <c r="W16" s="157"/>
      <c r="X16" s="156"/>
      <c r="Y16" s="156"/>
      <c r="Z16" s="156"/>
      <c r="AA16" s="156"/>
      <c r="AB16" s="156"/>
      <c r="AC16" s="157"/>
      <c r="AD16" s="157"/>
      <c r="AE16" s="157"/>
      <c r="AF16" s="157"/>
      <c r="AG16" s="157"/>
      <c r="AH16" s="156"/>
      <c r="AI16" s="156"/>
      <c r="AJ16" s="156"/>
      <c r="AK16" s="156"/>
      <c r="AL16" s="156"/>
      <c r="AM16" s="157"/>
      <c r="AN16" s="157"/>
      <c r="AO16" s="157"/>
      <c r="AP16" s="157"/>
      <c r="AQ16" s="157"/>
      <c r="AR16" s="156"/>
      <c r="AS16" s="156"/>
      <c r="AT16" s="156"/>
      <c r="AU16" s="156"/>
      <c r="AV16" s="156"/>
      <c r="AW16" s="157"/>
      <c r="AX16" s="157"/>
      <c r="AY16" s="157"/>
      <c r="AZ16" s="157"/>
      <c r="BA16" s="157"/>
      <c r="BB16" s="156"/>
      <c r="BC16" s="156"/>
      <c r="BD16" s="156"/>
      <c r="BE16" s="156"/>
      <c r="BF16" s="156"/>
      <c r="BG16" s="157"/>
      <c r="BH16" s="157"/>
      <c r="BI16" s="157"/>
      <c r="BJ16" s="157"/>
      <c r="BK16" s="157"/>
      <c r="BL16" s="156"/>
      <c r="BM16" s="156"/>
      <c r="BN16" s="156"/>
      <c r="BO16" s="156"/>
      <c r="BP16" s="156"/>
      <c r="BQ16" s="157"/>
      <c r="BR16" s="157"/>
      <c r="BS16" s="157"/>
      <c r="BT16" s="157"/>
      <c r="BU16" s="157"/>
      <c r="BV16" s="156"/>
      <c r="BW16" s="156"/>
      <c r="BX16" s="156"/>
      <c r="BY16" s="156"/>
      <c r="BZ16" s="156"/>
      <c r="CA16" s="157"/>
      <c r="CB16" s="157"/>
      <c r="CC16" s="157"/>
      <c r="CD16" s="157"/>
      <c r="CE16" s="157"/>
      <c r="CF16" s="156"/>
      <c r="CG16" s="156"/>
      <c r="CH16" s="156"/>
      <c r="CI16" s="156"/>
      <c r="CJ16" s="156"/>
      <c r="CK16" s="157"/>
      <c r="CL16" s="157"/>
      <c r="CM16" s="157"/>
      <c r="CN16" s="157"/>
      <c r="CO16" s="157"/>
      <c r="CP16" s="156"/>
      <c r="CQ16" s="156"/>
      <c r="CR16" s="156"/>
      <c r="CS16" s="156"/>
      <c r="CT16" s="156"/>
      <c r="CU16" s="157"/>
      <c r="CV16" s="157"/>
      <c r="CW16" s="157"/>
      <c r="CX16" s="157"/>
      <c r="CY16" s="157"/>
      <c r="CZ16" s="156"/>
      <c r="DA16" s="156"/>
      <c r="DB16" s="156"/>
      <c r="DC16" s="156"/>
      <c r="DD16" s="156"/>
      <c r="DE16" s="157"/>
      <c r="DF16" s="157"/>
      <c r="DG16" s="157"/>
      <c r="DH16" s="157"/>
      <c r="DI16" s="557"/>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c r="IW16" s="140"/>
      <c r="IX16" s="140"/>
      <c r="IY16" s="140"/>
      <c r="IZ16" s="140"/>
      <c r="JA16" s="140"/>
      <c r="JB16" s="140"/>
      <c r="JC16" s="140"/>
      <c r="JD16" s="140"/>
      <c r="JE16" s="140"/>
      <c r="JF16" s="140"/>
      <c r="JG16" s="140"/>
      <c r="JH16" s="140"/>
      <c r="JI16" s="140"/>
      <c r="JJ16" s="140"/>
      <c r="JK16" s="140"/>
      <c r="JL16" s="140"/>
      <c r="JM16" s="140"/>
      <c r="JN16" s="140"/>
      <c r="JO16" s="140"/>
      <c r="JP16" s="140"/>
      <c r="JQ16" s="140"/>
      <c r="JR16" s="140"/>
      <c r="JS16" s="140"/>
      <c r="JT16" s="140"/>
      <c r="JU16" s="140"/>
      <c r="JV16" s="140"/>
      <c r="JW16" s="140"/>
      <c r="JX16" s="140"/>
      <c r="JY16" s="140"/>
      <c r="JZ16" s="140"/>
      <c r="KA16" s="140"/>
      <c r="KB16" s="140"/>
      <c r="KC16" s="140"/>
      <c r="KD16" s="140"/>
      <c r="KE16" s="140"/>
      <c r="KF16" s="140"/>
      <c r="KG16" s="140"/>
      <c r="KH16" s="140"/>
      <c r="KI16" s="140"/>
      <c r="KJ16" s="140"/>
      <c r="KK16" s="140"/>
      <c r="KL16" s="140"/>
      <c r="KM16" s="140"/>
      <c r="KN16" s="140"/>
      <c r="KO16" s="140"/>
      <c r="KP16" s="140"/>
      <c r="KQ16" s="140"/>
      <c r="KR16" s="140"/>
      <c r="KS16" s="140"/>
      <c r="KT16" s="140"/>
      <c r="KU16" s="140"/>
      <c r="KV16" s="140"/>
      <c r="KW16" s="140"/>
      <c r="KX16" s="140"/>
      <c r="KY16" s="140"/>
      <c r="KZ16" s="140"/>
      <c r="LA16" s="140"/>
      <c r="LB16" s="140"/>
      <c r="LC16" s="140"/>
      <c r="LD16" s="140"/>
      <c r="LE16" s="140"/>
      <c r="LF16" s="140"/>
      <c r="LG16" s="140"/>
      <c r="LH16" s="140"/>
      <c r="LI16" s="140"/>
      <c r="LJ16" s="140"/>
      <c r="LK16" s="140"/>
      <c r="LL16" s="140"/>
      <c r="LM16" s="140"/>
      <c r="LN16" s="140"/>
      <c r="LO16" s="140"/>
      <c r="LP16" s="140"/>
      <c r="LQ16" s="140"/>
      <c r="LR16" s="140"/>
    </row>
    <row r="17" spans="1:330" s="149" customFormat="1">
      <c r="A17" s="1101"/>
      <c r="B17" s="558" t="s">
        <v>170</v>
      </c>
      <c r="C17" s="1106"/>
      <c r="D17" s="161"/>
      <c r="E17" s="156"/>
      <c r="F17" s="156"/>
      <c r="G17" s="156"/>
      <c r="H17" s="156"/>
      <c r="I17" s="157"/>
      <c r="J17" s="157"/>
      <c r="K17" s="157"/>
      <c r="L17" s="157"/>
      <c r="M17" s="157"/>
      <c r="N17" s="156"/>
      <c r="O17" s="156"/>
      <c r="P17" s="156"/>
      <c r="Q17" s="156"/>
      <c r="R17" s="156"/>
      <c r="S17" s="157"/>
      <c r="T17" s="157"/>
      <c r="U17" s="157"/>
      <c r="V17" s="157"/>
      <c r="W17" s="157"/>
      <c r="X17" s="156"/>
      <c r="Y17" s="156"/>
      <c r="Z17" s="156"/>
      <c r="AA17" s="156"/>
      <c r="AB17" s="156"/>
      <c r="AC17" s="157"/>
      <c r="AD17" s="157"/>
      <c r="AE17" s="157"/>
      <c r="AF17" s="157"/>
      <c r="AG17" s="157"/>
      <c r="AH17" s="156"/>
      <c r="AI17" s="156"/>
      <c r="AJ17" s="156"/>
      <c r="AK17" s="156"/>
      <c r="AL17" s="156"/>
      <c r="AM17" s="157"/>
      <c r="AN17" s="157"/>
      <c r="AO17" s="157"/>
      <c r="AP17" s="157"/>
      <c r="AQ17" s="157"/>
      <c r="AR17" s="156"/>
      <c r="AS17" s="156"/>
      <c r="AT17" s="156"/>
      <c r="AU17" s="156"/>
      <c r="AV17" s="156"/>
      <c r="AW17" s="157"/>
      <c r="AX17" s="157"/>
      <c r="AY17" s="157"/>
      <c r="AZ17" s="157"/>
      <c r="BA17" s="157"/>
      <c r="BB17" s="156"/>
      <c r="BC17" s="156"/>
      <c r="BD17" s="156"/>
      <c r="BE17" s="156"/>
      <c r="BF17" s="156"/>
      <c r="BG17" s="157"/>
      <c r="BH17" s="157"/>
      <c r="BI17" s="157"/>
      <c r="BJ17" s="157"/>
      <c r="BK17" s="157"/>
      <c r="BL17" s="156"/>
      <c r="BM17" s="156"/>
      <c r="BN17" s="156"/>
      <c r="BO17" s="156"/>
      <c r="BP17" s="156"/>
      <c r="BQ17" s="157"/>
      <c r="BR17" s="157"/>
      <c r="BS17" s="157"/>
      <c r="BT17" s="157"/>
      <c r="BU17" s="157"/>
      <c r="BV17" s="156"/>
      <c r="BW17" s="156"/>
      <c r="BX17" s="156"/>
      <c r="BY17" s="156"/>
      <c r="BZ17" s="156"/>
      <c r="CA17" s="157"/>
      <c r="CB17" s="157"/>
      <c r="CC17" s="157"/>
      <c r="CD17" s="157"/>
      <c r="CE17" s="157"/>
      <c r="CF17" s="156"/>
      <c r="CG17" s="156"/>
      <c r="CH17" s="156"/>
      <c r="CI17" s="156"/>
      <c r="CJ17" s="156"/>
      <c r="CK17" s="157"/>
      <c r="CL17" s="157"/>
      <c r="CM17" s="157"/>
      <c r="CN17" s="157"/>
      <c r="CO17" s="157"/>
      <c r="CP17" s="156"/>
      <c r="CQ17" s="156"/>
      <c r="CR17" s="156"/>
      <c r="CS17" s="156"/>
      <c r="CT17" s="156"/>
      <c r="CU17" s="157"/>
      <c r="CV17" s="157"/>
      <c r="CW17" s="157"/>
      <c r="CX17" s="157"/>
      <c r="CY17" s="157"/>
      <c r="CZ17" s="156"/>
      <c r="DA17" s="156"/>
      <c r="DB17" s="156"/>
      <c r="DC17" s="156"/>
      <c r="DD17" s="156"/>
      <c r="DE17" s="157"/>
      <c r="DF17" s="157"/>
      <c r="DG17" s="157"/>
      <c r="DH17" s="157"/>
      <c r="DI17" s="557"/>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c r="IW17" s="140"/>
      <c r="IX17" s="140"/>
      <c r="IY17" s="140"/>
      <c r="IZ17" s="140"/>
      <c r="JA17" s="140"/>
      <c r="JB17" s="140"/>
      <c r="JC17" s="140"/>
      <c r="JD17" s="140"/>
      <c r="JE17" s="140"/>
      <c r="JF17" s="140"/>
      <c r="JG17" s="140"/>
      <c r="JH17" s="140"/>
      <c r="JI17" s="140"/>
      <c r="JJ17" s="140"/>
      <c r="JK17" s="140"/>
      <c r="JL17" s="140"/>
      <c r="JM17" s="140"/>
      <c r="JN17" s="140"/>
      <c r="JO17" s="140"/>
      <c r="JP17" s="140"/>
      <c r="JQ17" s="140"/>
      <c r="JR17" s="140"/>
      <c r="JS17" s="140"/>
      <c r="JT17" s="140"/>
      <c r="JU17" s="140"/>
      <c r="JV17" s="140"/>
      <c r="JW17" s="140"/>
      <c r="JX17" s="140"/>
      <c r="JY17" s="140"/>
      <c r="JZ17" s="140"/>
      <c r="KA17" s="140"/>
      <c r="KB17" s="140"/>
      <c r="KC17" s="140"/>
      <c r="KD17" s="140"/>
      <c r="KE17" s="140"/>
      <c r="KF17" s="140"/>
      <c r="KG17" s="140"/>
      <c r="KH17" s="140"/>
      <c r="KI17" s="140"/>
      <c r="KJ17" s="140"/>
      <c r="KK17" s="140"/>
      <c r="KL17" s="140"/>
      <c r="KM17" s="140"/>
      <c r="KN17" s="140"/>
      <c r="KO17" s="140"/>
      <c r="KP17" s="140"/>
      <c r="KQ17" s="140"/>
      <c r="KR17" s="140"/>
      <c r="KS17" s="140"/>
      <c r="KT17" s="140"/>
      <c r="KU17" s="140"/>
      <c r="KV17" s="140"/>
      <c r="KW17" s="140"/>
      <c r="KX17" s="140"/>
      <c r="KY17" s="140"/>
      <c r="KZ17" s="140"/>
      <c r="LA17" s="140"/>
      <c r="LB17" s="140"/>
      <c r="LC17" s="140"/>
      <c r="LD17" s="140"/>
      <c r="LE17" s="140"/>
      <c r="LF17" s="140"/>
      <c r="LG17" s="140"/>
      <c r="LH17" s="140"/>
      <c r="LI17" s="140"/>
      <c r="LJ17" s="140"/>
      <c r="LK17" s="140"/>
      <c r="LL17" s="140"/>
      <c r="LM17" s="140"/>
      <c r="LN17" s="140"/>
      <c r="LO17" s="140"/>
      <c r="LP17" s="140"/>
      <c r="LQ17" s="140"/>
      <c r="LR17" s="140"/>
    </row>
    <row r="18" spans="1:330" s="149" customFormat="1" ht="28.5">
      <c r="A18" s="1731"/>
      <c r="B18" s="556" t="s">
        <v>167</v>
      </c>
      <c r="C18" s="1106"/>
      <c r="D18" s="162"/>
      <c r="E18" s="159"/>
      <c r="F18" s="159"/>
      <c r="G18" s="159"/>
      <c r="H18" s="159"/>
      <c r="I18" s="157"/>
      <c r="J18" s="157"/>
      <c r="K18" s="157"/>
      <c r="L18" s="157"/>
      <c r="M18" s="157"/>
      <c r="N18" s="159"/>
      <c r="O18" s="159"/>
      <c r="P18" s="159"/>
      <c r="Q18" s="159"/>
      <c r="R18" s="159"/>
      <c r="S18" s="157"/>
      <c r="T18" s="157"/>
      <c r="U18" s="157"/>
      <c r="V18" s="157"/>
      <c r="W18" s="157"/>
      <c r="X18" s="159"/>
      <c r="Y18" s="159"/>
      <c r="Z18" s="159"/>
      <c r="AA18" s="159"/>
      <c r="AB18" s="159"/>
      <c r="AC18" s="157"/>
      <c r="AD18" s="157"/>
      <c r="AE18" s="157"/>
      <c r="AF18" s="157"/>
      <c r="AG18" s="157"/>
      <c r="AH18" s="159"/>
      <c r="AI18" s="159"/>
      <c r="AJ18" s="159"/>
      <c r="AK18" s="159"/>
      <c r="AL18" s="159"/>
      <c r="AM18" s="157"/>
      <c r="AN18" s="157"/>
      <c r="AO18" s="157"/>
      <c r="AP18" s="157"/>
      <c r="AQ18" s="157"/>
      <c r="AR18" s="159"/>
      <c r="AS18" s="159"/>
      <c r="AT18" s="159"/>
      <c r="AU18" s="159"/>
      <c r="AV18" s="159"/>
      <c r="AW18" s="157"/>
      <c r="AX18" s="157"/>
      <c r="AY18" s="157"/>
      <c r="AZ18" s="157"/>
      <c r="BA18" s="157"/>
      <c r="BB18" s="159"/>
      <c r="BC18" s="159"/>
      <c r="BD18" s="159"/>
      <c r="BE18" s="159"/>
      <c r="BF18" s="159"/>
      <c r="BG18" s="157"/>
      <c r="BH18" s="157"/>
      <c r="BI18" s="157"/>
      <c r="BJ18" s="157"/>
      <c r="BK18" s="157"/>
      <c r="BL18" s="159"/>
      <c r="BM18" s="159"/>
      <c r="BN18" s="159"/>
      <c r="BO18" s="159"/>
      <c r="BP18" s="159"/>
      <c r="BQ18" s="157"/>
      <c r="BR18" s="157"/>
      <c r="BS18" s="157"/>
      <c r="BT18" s="157"/>
      <c r="BU18" s="157"/>
      <c r="BV18" s="159"/>
      <c r="BW18" s="159"/>
      <c r="BX18" s="159"/>
      <c r="BY18" s="159"/>
      <c r="BZ18" s="159"/>
      <c r="CA18" s="157"/>
      <c r="CB18" s="157"/>
      <c r="CC18" s="157"/>
      <c r="CD18" s="157"/>
      <c r="CE18" s="157"/>
      <c r="CF18" s="159"/>
      <c r="CG18" s="159"/>
      <c r="CH18" s="159"/>
      <c r="CI18" s="159"/>
      <c r="CJ18" s="159"/>
      <c r="CK18" s="157"/>
      <c r="CL18" s="157"/>
      <c r="CM18" s="157"/>
      <c r="CN18" s="157"/>
      <c r="CO18" s="157"/>
      <c r="CP18" s="159"/>
      <c r="CQ18" s="159"/>
      <c r="CR18" s="159"/>
      <c r="CS18" s="159"/>
      <c r="CT18" s="159"/>
      <c r="CU18" s="157"/>
      <c r="CV18" s="157"/>
      <c r="CW18" s="157"/>
      <c r="CX18" s="157"/>
      <c r="CY18" s="157"/>
      <c r="CZ18" s="159"/>
      <c r="DA18" s="159"/>
      <c r="DB18" s="159"/>
      <c r="DC18" s="159"/>
      <c r="DD18" s="159"/>
      <c r="DE18" s="157"/>
      <c r="DF18" s="157"/>
      <c r="DG18" s="157"/>
      <c r="DH18" s="157"/>
      <c r="DI18" s="557"/>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c r="IT18" s="140"/>
      <c r="IU18" s="140"/>
      <c r="IV18" s="140"/>
      <c r="IW18" s="140"/>
      <c r="IX18" s="140"/>
      <c r="IY18" s="140"/>
      <c r="IZ18" s="140"/>
      <c r="JA18" s="140"/>
      <c r="JB18" s="140"/>
      <c r="JC18" s="140"/>
      <c r="JD18" s="140"/>
      <c r="JE18" s="140"/>
      <c r="JF18" s="140"/>
      <c r="JG18" s="140"/>
      <c r="JH18" s="140"/>
      <c r="JI18" s="140"/>
      <c r="JJ18" s="140"/>
      <c r="JK18" s="140"/>
      <c r="JL18" s="140"/>
      <c r="JM18" s="140"/>
      <c r="JN18" s="140"/>
      <c r="JO18" s="140"/>
      <c r="JP18" s="140"/>
      <c r="JQ18" s="140"/>
      <c r="JR18" s="140"/>
      <c r="JS18" s="140"/>
      <c r="JT18" s="140"/>
      <c r="JU18" s="140"/>
      <c r="JV18" s="140"/>
      <c r="JW18" s="140"/>
      <c r="JX18" s="140"/>
      <c r="JY18" s="140"/>
      <c r="JZ18" s="140"/>
      <c r="KA18" s="140"/>
      <c r="KB18" s="140"/>
      <c r="KC18" s="140"/>
      <c r="KD18" s="140"/>
      <c r="KE18" s="140"/>
      <c r="KF18" s="140"/>
      <c r="KG18" s="140"/>
      <c r="KH18" s="140"/>
      <c r="KI18" s="140"/>
      <c r="KJ18" s="140"/>
      <c r="KK18" s="140"/>
      <c r="KL18" s="140"/>
      <c r="KM18" s="140"/>
      <c r="KN18" s="140"/>
      <c r="KO18" s="140"/>
      <c r="KP18" s="140"/>
      <c r="KQ18" s="140"/>
      <c r="KR18" s="140"/>
      <c r="KS18" s="140"/>
      <c r="KT18" s="140"/>
      <c r="KU18" s="140"/>
      <c r="KV18" s="140"/>
      <c r="KW18" s="140"/>
      <c r="KX18" s="140"/>
      <c r="KY18" s="140"/>
      <c r="KZ18" s="140"/>
      <c r="LA18" s="140"/>
      <c r="LB18" s="140"/>
      <c r="LC18" s="140"/>
      <c r="LD18" s="140"/>
      <c r="LE18" s="140"/>
      <c r="LF18" s="140"/>
      <c r="LG18" s="140"/>
      <c r="LH18" s="140"/>
      <c r="LI18" s="140"/>
      <c r="LJ18" s="140"/>
      <c r="LK18" s="140"/>
      <c r="LL18" s="140"/>
      <c r="LM18" s="140"/>
      <c r="LN18" s="140"/>
      <c r="LO18" s="140"/>
      <c r="LP18" s="140"/>
      <c r="LQ18" s="140"/>
      <c r="LR18" s="140"/>
    </row>
    <row r="19" spans="1:330" s="149" customFormat="1" ht="28.5">
      <c r="A19" s="1731"/>
      <c r="B19" s="556" t="s">
        <v>168</v>
      </c>
      <c r="C19" s="1106"/>
      <c r="D19" s="161"/>
      <c r="E19" s="156"/>
      <c r="F19" s="156"/>
      <c r="G19" s="156"/>
      <c r="H19" s="156"/>
      <c r="I19" s="157"/>
      <c r="J19" s="157"/>
      <c r="K19" s="157"/>
      <c r="L19" s="157"/>
      <c r="M19" s="157"/>
      <c r="N19" s="156"/>
      <c r="O19" s="156"/>
      <c r="P19" s="156"/>
      <c r="Q19" s="156"/>
      <c r="R19" s="156"/>
      <c r="S19" s="157"/>
      <c r="T19" s="157"/>
      <c r="U19" s="157"/>
      <c r="V19" s="157"/>
      <c r="W19" s="157"/>
      <c r="X19" s="156"/>
      <c r="Y19" s="156"/>
      <c r="Z19" s="156"/>
      <c r="AA19" s="156"/>
      <c r="AB19" s="156"/>
      <c r="AC19" s="157"/>
      <c r="AD19" s="157"/>
      <c r="AE19" s="157"/>
      <c r="AF19" s="157"/>
      <c r="AG19" s="157"/>
      <c r="AH19" s="156"/>
      <c r="AI19" s="156"/>
      <c r="AJ19" s="156"/>
      <c r="AK19" s="156"/>
      <c r="AL19" s="156"/>
      <c r="AM19" s="157"/>
      <c r="AN19" s="157"/>
      <c r="AO19" s="157"/>
      <c r="AP19" s="157"/>
      <c r="AQ19" s="157"/>
      <c r="AR19" s="156"/>
      <c r="AS19" s="156"/>
      <c r="AT19" s="156"/>
      <c r="AU19" s="156"/>
      <c r="AV19" s="156"/>
      <c r="AW19" s="157"/>
      <c r="AX19" s="157"/>
      <c r="AY19" s="157"/>
      <c r="AZ19" s="157"/>
      <c r="BA19" s="157"/>
      <c r="BB19" s="156"/>
      <c r="BC19" s="156"/>
      <c r="BD19" s="156"/>
      <c r="BE19" s="156"/>
      <c r="BF19" s="156"/>
      <c r="BG19" s="157"/>
      <c r="BH19" s="157"/>
      <c r="BI19" s="157"/>
      <c r="BJ19" s="157"/>
      <c r="BK19" s="157"/>
      <c r="BL19" s="156"/>
      <c r="BM19" s="156"/>
      <c r="BN19" s="156"/>
      <c r="BO19" s="156"/>
      <c r="BP19" s="156"/>
      <c r="BQ19" s="157"/>
      <c r="BR19" s="157"/>
      <c r="BS19" s="157"/>
      <c r="BT19" s="157"/>
      <c r="BU19" s="157"/>
      <c r="BV19" s="156"/>
      <c r="BW19" s="156"/>
      <c r="BX19" s="156"/>
      <c r="BY19" s="156"/>
      <c r="BZ19" s="156"/>
      <c r="CA19" s="157"/>
      <c r="CB19" s="157"/>
      <c r="CC19" s="157"/>
      <c r="CD19" s="157"/>
      <c r="CE19" s="157"/>
      <c r="CF19" s="156"/>
      <c r="CG19" s="156"/>
      <c r="CH19" s="156"/>
      <c r="CI19" s="156"/>
      <c r="CJ19" s="156"/>
      <c r="CK19" s="157"/>
      <c r="CL19" s="157"/>
      <c r="CM19" s="157"/>
      <c r="CN19" s="157"/>
      <c r="CO19" s="157"/>
      <c r="CP19" s="156"/>
      <c r="CQ19" s="156"/>
      <c r="CR19" s="156"/>
      <c r="CS19" s="156"/>
      <c r="CT19" s="156"/>
      <c r="CU19" s="157"/>
      <c r="CV19" s="157"/>
      <c r="CW19" s="157"/>
      <c r="CX19" s="157"/>
      <c r="CY19" s="157"/>
      <c r="CZ19" s="156"/>
      <c r="DA19" s="156"/>
      <c r="DB19" s="156"/>
      <c r="DC19" s="156"/>
      <c r="DD19" s="156"/>
      <c r="DE19" s="157"/>
      <c r="DF19" s="157"/>
      <c r="DG19" s="157"/>
      <c r="DH19" s="157"/>
      <c r="DI19" s="557"/>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c r="IW19" s="140"/>
      <c r="IX19" s="140"/>
      <c r="IY19" s="140"/>
      <c r="IZ19" s="140"/>
      <c r="JA19" s="140"/>
      <c r="JB19" s="140"/>
      <c r="JC19" s="140"/>
      <c r="JD19" s="140"/>
      <c r="JE19" s="140"/>
      <c r="JF19" s="140"/>
      <c r="JG19" s="140"/>
      <c r="JH19" s="140"/>
      <c r="JI19" s="140"/>
      <c r="JJ19" s="140"/>
      <c r="JK19" s="140"/>
      <c r="JL19" s="140"/>
      <c r="JM19" s="140"/>
      <c r="JN19" s="140"/>
      <c r="JO19" s="140"/>
      <c r="JP19" s="140"/>
      <c r="JQ19" s="140"/>
      <c r="JR19" s="140"/>
      <c r="JS19" s="140"/>
      <c r="JT19" s="140"/>
      <c r="JU19" s="140"/>
      <c r="JV19" s="140"/>
      <c r="JW19" s="140"/>
      <c r="JX19" s="140"/>
      <c r="JY19" s="140"/>
      <c r="JZ19" s="140"/>
      <c r="KA19" s="140"/>
      <c r="KB19" s="140"/>
      <c r="KC19" s="140"/>
      <c r="KD19" s="140"/>
      <c r="KE19" s="140"/>
      <c r="KF19" s="140"/>
      <c r="KG19" s="140"/>
      <c r="KH19" s="140"/>
      <c r="KI19" s="140"/>
      <c r="KJ19" s="140"/>
      <c r="KK19" s="140"/>
      <c r="KL19" s="140"/>
      <c r="KM19" s="140"/>
      <c r="KN19" s="140"/>
      <c r="KO19" s="140"/>
      <c r="KP19" s="140"/>
      <c r="KQ19" s="140"/>
      <c r="KR19" s="140"/>
      <c r="KS19" s="140"/>
      <c r="KT19" s="140"/>
      <c r="KU19" s="140"/>
      <c r="KV19" s="140"/>
      <c r="KW19" s="140"/>
      <c r="KX19" s="140"/>
      <c r="KY19" s="140"/>
      <c r="KZ19" s="140"/>
      <c r="LA19" s="140"/>
      <c r="LB19" s="140"/>
      <c r="LC19" s="140"/>
      <c r="LD19" s="140"/>
      <c r="LE19" s="140"/>
      <c r="LF19" s="140"/>
      <c r="LG19" s="140"/>
      <c r="LH19" s="140"/>
      <c r="LI19" s="140"/>
      <c r="LJ19" s="140"/>
      <c r="LK19" s="140"/>
      <c r="LL19" s="140"/>
      <c r="LM19" s="140"/>
      <c r="LN19" s="140"/>
      <c r="LO19" s="140"/>
      <c r="LP19" s="140"/>
      <c r="LQ19" s="140"/>
      <c r="LR19" s="140"/>
    </row>
    <row r="20" spans="1:330" s="149" customFormat="1">
      <c r="A20" s="1102"/>
      <c r="B20" s="559" t="s">
        <v>171</v>
      </c>
      <c r="C20" s="1106"/>
      <c r="D20" s="155"/>
      <c r="E20" s="156"/>
      <c r="F20" s="156"/>
      <c r="G20" s="156"/>
      <c r="H20" s="156"/>
      <c r="I20" s="157"/>
      <c r="J20" s="157"/>
      <c r="K20" s="157"/>
      <c r="L20" s="157"/>
      <c r="M20" s="157"/>
      <c r="N20" s="157"/>
      <c r="O20" s="156"/>
      <c r="P20" s="156"/>
      <c r="Q20" s="156"/>
      <c r="R20" s="156"/>
      <c r="S20" s="157"/>
      <c r="T20" s="157"/>
      <c r="U20" s="157"/>
      <c r="V20" s="157"/>
      <c r="W20" s="157"/>
      <c r="X20" s="157"/>
      <c r="Y20" s="156"/>
      <c r="Z20" s="156"/>
      <c r="AA20" s="156"/>
      <c r="AB20" s="156"/>
      <c r="AC20" s="157"/>
      <c r="AD20" s="157"/>
      <c r="AE20" s="157"/>
      <c r="AF20" s="157"/>
      <c r="AG20" s="157"/>
      <c r="AH20" s="157"/>
      <c r="AI20" s="156"/>
      <c r="AJ20" s="156"/>
      <c r="AK20" s="156"/>
      <c r="AL20" s="156"/>
      <c r="AM20" s="157"/>
      <c r="AN20" s="157"/>
      <c r="AO20" s="157"/>
      <c r="AP20" s="157"/>
      <c r="AQ20" s="157"/>
      <c r="AR20" s="157"/>
      <c r="AS20" s="156"/>
      <c r="AT20" s="156"/>
      <c r="AU20" s="156"/>
      <c r="AV20" s="156"/>
      <c r="AW20" s="157"/>
      <c r="AX20" s="157"/>
      <c r="AY20" s="157"/>
      <c r="AZ20" s="157"/>
      <c r="BA20" s="157"/>
      <c r="BB20" s="157"/>
      <c r="BC20" s="156"/>
      <c r="BD20" s="156"/>
      <c r="BE20" s="156"/>
      <c r="BF20" s="156"/>
      <c r="BG20" s="157"/>
      <c r="BH20" s="157"/>
      <c r="BI20" s="157"/>
      <c r="BJ20" s="157"/>
      <c r="BK20" s="157"/>
      <c r="BL20" s="157"/>
      <c r="BM20" s="156"/>
      <c r="BN20" s="156"/>
      <c r="BO20" s="156"/>
      <c r="BP20" s="156"/>
      <c r="BQ20" s="157"/>
      <c r="BR20" s="157"/>
      <c r="BS20" s="157"/>
      <c r="BT20" s="157"/>
      <c r="BU20" s="157"/>
      <c r="BV20" s="157"/>
      <c r="BW20" s="156"/>
      <c r="BX20" s="156"/>
      <c r="BY20" s="156"/>
      <c r="BZ20" s="156"/>
      <c r="CA20" s="157"/>
      <c r="CB20" s="157"/>
      <c r="CC20" s="157"/>
      <c r="CD20" s="157"/>
      <c r="CE20" s="157"/>
      <c r="CF20" s="157"/>
      <c r="CG20" s="156"/>
      <c r="CH20" s="156"/>
      <c r="CI20" s="156"/>
      <c r="CJ20" s="156"/>
      <c r="CK20" s="157"/>
      <c r="CL20" s="157"/>
      <c r="CM20" s="157"/>
      <c r="CN20" s="157"/>
      <c r="CO20" s="157"/>
      <c r="CP20" s="157"/>
      <c r="CQ20" s="156"/>
      <c r="CR20" s="156"/>
      <c r="CS20" s="156"/>
      <c r="CT20" s="156"/>
      <c r="CU20" s="157"/>
      <c r="CV20" s="157"/>
      <c r="CW20" s="157"/>
      <c r="CX20" s="157"/>
      <c r="CY20" s="157"/>
      <c r="CZ20" s="157"/>
      <c r="DA20" s="156"/>
      <c r="DB20" s="156"/>
      <c r="DC20" s="156"/>
      <c r="DD20" s="156"/>
      <c r="DE20" s="157"/>
      <c r="DF20" s="157"/>
      <c r="DG20" s="157"/>
      <c r="DH20" s="157"/>
      <c r="DI20" s="557"/>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c r="IS20" s="140"/>
      <c r="IT20" s="140"/>
      <c r="IU20" s="140"/>
      <c r="IV20" s="140"/>
      <c r="IW20" s="140"/>
      <c r="IX20" s="140"/>
      <c r="IY20" s="140"/>
      <c r="IZ20" s="140"/>
      <c r="JA20" s="140"/>
      <c r="JB20" s="140"/>
      <c r="JC20" s="140"/>
      <c r="JD20" s="140"/>
      <c r="JE20" s="140"/>
      <c r="JF20" s="140"/>
      <c r="JG20" s="140"/>
      <c r="JH20" s="140"/>
      <c r="JI20" s="140"/>
      <c r="JJ20" s="140"/>
      <c r="JK20" s="140"/>
      <c r="JL20" s="140"/>
      <c r="JM20" s="140"/>
      <c r="JN20" s="140"/>
      <c r="JO20" s="140"/>
      <c r="JP20" s="140"/>
      <c r="JQ20" s="140"/>
      <c r="JR20" s="140"/>
      <c r="JS20" s="140"/>
      <c r="JT20" s="140"/>
      <c r="JU20" s="140"/>
      <c r="JV20" s="140"/>
      <c r="JW20" s="140"/>
      <c r="JX20" s="140"/>
      <c r="JY20" s="140"/>
      <c r="JZ20" s="140"/>
      <c r="KA20" s="140"/>
      <c r="KB20" s="140"/>
      <c r="KC20" s="140"/>
      <c r="KD20" s="140"/>
      <c r="KE20" s="140"/>
      <c r="KF20" s="140"/>
      <c r="KG20" s="140"/>
      <c r="KH20" s="140"/>
      <c r="KI20" s="140"/>
      <c r="KJ20" s="140"/>
      <c r="KK20" s="140"/>
      <c r="KL20" s="140"/>
      <c r="KM20" s="140"/>
      <c r="KN20" s="140"/>
      <c r="KO20" s="140"/>
      <c r="KP20" s="140"/>
      <c r="KQ20" s="140"/>
      <c r="KR20" s="140"/>
      <c r="KS20" s="140"/>
      <c r="KT20" s="140"/>
      <c r="KU20" s="140"/>
      <c r="KV20" s="140"/>
      <c r="KW20" s="140"/>
      <c r="KX20" s="140"/>
      <c r="KY20" s="140"/>
      <c r="KZ20" s="140"/>
      <c r="LA20" s="140"/>
      <c r="LB20" s="140"/>
      <c r="LC20" s="140"/>
      <c r="LD20" s="140"/>
      <c r="LE20" s="140"/>
      <c r="LF20" s="140"/>
      <c r="LG20" s="140"/>
      <c r="LH20" s="140"/>
      <c r="LI20" s="140"/>
      <c r="LJ20" s="140"/>
      <c r="LK20" s="140"/>
      <c r="LL20" s="140"/>
      <c r="LM20" s="140"/>
      <c r="LN20" s="140"/>
      <c r="LO20" s="140"/>
      <c r="LP20" s="140"/>
      <c r="LQ20" s="140"/>
      <c r="LR20" s="140"/>
    </row>
    <row r="21" spans="1:330" s="149" customFormat="1" ht="28.5">
      <c r="A21" s="1101"/>
      <c r="B21" s="559" t="s">
        <v>172</v>
      </c>
      <c r="C21" s="1107"/>
      <c r="D21" s="155"/>
      <c r="E21" s="156"/>
      <c r="F21" s="156"/>
      <c r="G21" s="156"/>
      <c r="H21" s="156"/>
      <c r="I21" s="157"/>
      <c r="J21" s="157"/>
      <c r="K21" s="157"/>
      <c r="L21" s="157"/>
      <c r="M21" s="157"/>
      <c r="N21" s="157"/>
      <c r="O21" s="156"/>
      <c r="P21" s="156"/>
      <c r="Q21" s="156"/>
      <c r="R21" s="156"/>
      <c r="S21" s="157"/>
      <c r="T21" s="157"/>
      <c r="U21" s="157"/>
      <c r="V21" s="157"/>
      <c r="W21" s="157"/>
      <c r="X21" s="157"/>
      <c r="Y21" s="156"/>
      <c r="Z21" s="156"/>
      <c r="AA21" s="156"/>
      <c r="AB21" s="156"/>
      <c r="AC21" s="157"/>
      <c r="AD21" s="157"/>
      <c r="AE21" s="157"/>
      <c r="AF21" s="157"/>
      <c r="AG21" s="157"/>
      <c r="AH21" s="157"/>
      <c r="AI21" s="156"/>
      <c r="AJ21" s="156"/>
      <c r="AK21" s="156"/>
      <c r="AL21" s="156"/>
      <c r="AM21" s="157"/>
      <c r="AN21" s="157"/>
      <c r="AO21" s="157"/>
      <c r="AP21" s="157"/>
      <c r="AQ21" s="157"/>
      <c r="AR21" s="157"/>
      <c r="AS21" s="156"/>
      <c r="AT21" s="156"/>
      <c r="AU21" s="156"/>
      <c r="AV21" s="156"/>
      <c r="AW21" s="157"/>
      <c r="AX21" s="157"/>
      <c r="AY21" s="157"/>
      <c r="AZ21" s="157"/>
      <c r="BA21" s="157"/>
      <c r="BB21" s="157"/>
      <c r="BC21" s="156"/>
      <c r="BD21" s="156"/>
      <c r="BE21" s="156"/>
      <c r="BF21" s="156"/>
      <c r="BG21" s="157"/>
      <c r="BH21" s="157"/>
      <c r="BI21" s="157"/>
      <c r="BJ21" s="157"/>
      <c r="BK21" s="157"/>
      <c r="BL21" s="157"/>
      <c r="BM21" s="156"/>
      <c r="BN21" s="156"/>
      <c r="BO21" s="156"/>
      <c r="BP21" s="156"/>
      <c r="BQ21" s="157"/>
      <c r="BR21" s="157"/>
      <c r="BS21" s="157"/>
      <c r="BT21" s="157"/>
      <c r="BU21" s="157"/>
      <c r="BV21" s="157"/>
      <c r="BW21" s="156"/>
      <c r="BX21" s="156"/>
      <c r="BY21" s="156"/>
      <c r="BZ21" s="156"/>
      <c r="CA21" s="157"/>
      <c r="CB21" s="157"/>
      <c r="CC21" s="157"/>
      <c r="CD21" s="157"/>
      <c r="CE21" s="157"/>
      <c r="CF21" s="157"/>
      <c r="CG21" s="156"/>
      <c r="CH21" s="156"/>
      <c r="CI21" s="156"/>
      <c r="CJ21" s="156"/>
      <c r="CK21" s="157"/>
      <c r="CL21" s="157"/>
      <c r="CM21" s="157"/>
      <c r="CN21" s="157"/>
      <c r="CO21" s="157"/>
      <c r="CP21" s="157"/>
      <c r="CQ21" s="156"/>
      <c r="CR21" s="156"/>
      <c r="CS21" s="156"/>
      <c r="CT21" s="156"/>
      <c r="CU21" s="157"/>
      <c r="CV21" s="157"/>
      <c r="CW21" s="157"/>
      <c r="CX21" s="157"/>
      <c r="CY21" s="157"/>
      <c r="CZ21" s="157"/>
      <c r="DA21" s="156"/>
      <c r="DB21" s="156"/>
      <c r="DC21" s="156"/>
      <c r="DD21" s="156"/>
      <c r="DE21" s="157"/>
      <c r="DF21" s="157"/>
      <c r="DG21" s="157"/>
      <c r="DH21" s="157"/>
      <c r="DI21" s="557"/>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c r="IS21" s="140"/>
      <c r="IT21" s="140"/>
      <c r="IU21" s="140"/>
      <c r="IV21" s="140"/>
      <c r="IW21" s="140"/>
      <c r="IX21" s="140"/>
      <c r="IY21" s="140"/>
      <c r="IZ21" s="140"/>
      <c r="JA21" s="140"/>
      <c r="JB21" s="140"/>
      <c r="JC21" s="140"/>
      <c r="JD21" s="140"/>
      <c r="JE21" s="140"/>
      <c r="JF21" s="140"/>
      <c r="JG21" s="140"/>
      <c r="JH21" s="140"/>
      <c r="JI21" s="140"/>
      <c r="JJ21" s="140"/>
      <c r="JK21" s="140"/>
      <c r="JL21" s="140"/>
      <c r="JM21" s="140"/>
      <c r="JN21" s="140"/>
      <c r="JO21" s="140"/>
      <c r="JP21" s="140"/>
      <c r="JQ21" s="140"/>
      <c r="JR21" s="140"/>
      <c r="JS21" s="140"/>
      <c r="JT21" s="140"/>
      <c r="JU21" s="140"/>
      <c r="JV21" s="140"/>
      <c r="JW21" s="140"/>
      <c r="JX21" s="140"/>
      <c r="JY21" s="140"/>
      <c r="JZ21" s="140"/>
      <c r="KA21" s="140"/>
      <c r="KB21" s="140"/>
      <c r="KC21" s="140"/>
      <c r="KD21" s="140"/>
      <c r="KE21" s="140"/>
      <c r="KF21" s="140"/>
      <c r="KG21" s="140"/>
      <c r="KH21" s="140"/>
      <c r="KI21" s="140"/>
      <c r="KJ21" s="140"/>
      <c r="KK21" s="140"/>
      <c r="KL21" s="140"/>
      <c r="KM21" s="140"/>
      <c r="KN21" s="140"/>
      <c r="KO21" s="140"/>
      <c r="KP21" s="140"/>
      <c r="KQ21" s="140"/>
      <c r="KR21" s="140"/>
      <c r="KS21" s="140"/>
      <c r="KT21" s="140"/>
      <c r="KU21" s="140"/>
      <c r="KV21" s="140"/>
      <c r="KW21" s="140"/>
      <c r="KX21" s="140"/>
      <c r="KY21" s="140"/>
      <c r="KZ21" s="140"/>
      <c r="LA21" s="140"/>
      <c r="LB21" s="140"/>
      <c r="LC21" s="140"/>
      <c r="LD21" s="140"/>
      <c r="LE21" s="140"/>
      <c r="LF21" s="140"/>
      <c r="LG21" s="140"/>
      <c r="LH21" s="140"/>
      <c r="LI21" s="140"/>
      <c r="LJ21" s="140"/>
      <c r="LK21" s="140"/>
      <c r="LL21" s="140"/>
      <c r="LM21" s="140"/>
      <c r="LN21" s="140"/>
      <c r="LO21" s="140"/>
      <c r="LP21" s="140"/>
      <c r="LQ21" s="140"/>
      <c r="LR21" s="140"/>
    </row>
    <row r="22" spans="1:330" ht="15" thickBot="1">
      <c r="A22" s="1103"/>
      <c r="B22" s="560" t="s">
        <v>173</v>
      </c>
      <c r="C22" s="163"/>
      <c r="D22" s="561" t="str">
        <f>IF(AND(ISNUMBER(D20),ISNUMBER(D21)),MIN(D20,D21),"")</f>
        <v/>
      </c>
      <c r="E22" s="562" t="str">
        <f t="shared" ref="E22:M22" si="0">IF(AND(ISNUMBER(E20),ISNUMBER(E21)),MIN(E20,E21),"")</f>
        <v/>
      </c>
      <c r="F22" s="562" t="str">
        <f t="shared" si="0"/>
        <v/>
      </c>
      <c r="G22" s="562" t="str">
        <f t="shared" si="0"/>
        <v/>
      </c>
      <c r="H22" s="562" t="str">
        <f t="shared" si="0"/>
        <v/>
      </c>
      <c r="I22" s="562" t="str">
        <f t="shared" si="0"/>
        <v/>
      </c>
      <c r="J22" s="562" t="str">
        <f t="shared" si="0"/>
        <v/>
      </c>
      <c r="K22" s="562" t="str">
        <f t="shared" si="0"/>
        <v/>
      </c>
      <c r="L22" s="562" t="str">
        <f t="shared" si="0"/>
        <v/>
      </c>
      <c r="M22" s="562" t="str">
        <f t="shared" si="0"/>
        <v/>
      </c>
      <c r="N22" s="562" t="str">
        <f>IF(AND(ISNUMBER(N20),ISNUMBER(N21)),MIN(N20,N21),"")</f>
        <v/>
      </c>
      <c r="O22" s="562" t="str">
        <f t="shared" ref="O22:BZ22" si="1">IF(AND(ISNUMBER(O20),ISNUMBER(O21)),MIN(O20,O21),"")</f>
        <v/>
      </c>
      <c r="P22" s="562" t="str">
        <f t="shared" si="1"/>
        <v/>
      </c>
      <c r="Q22" s="562" t="str">
        <f t="shared" si="1"/>
        <v/>
      </c>
      <c r="R22" s="562" t="str">
        <f t="shared" si="1"/>
        <v/>
      </c>
      <c r="S22" s="562" t="str">
        <f t="shared" si="1"/>
        <v/>
      </c>
      <c r="T22" s="562" t="str">
        <f t="shared" si="1"/>
        <v/>
      </c>
      <c r="U22" s="562" t="str">
        <f t="shared" si="1"/>
        <v/>
      </c>
      <c r="V22" s="562" t="str">
        <f t="shared" si="1"/>
        <v/>
      </c>
      <c r="W22" s="562" t="str">
        <f t="shared" si="1"/>
        <v/>
      </c>
      <c r="X22" s="562" t="str">
        <f t="shared" si="1"/>
        <v/>
      </c>
      <c r="Y22" s="562" t="str">
        <f t="shared" si="1"/>
        <v/>
      </c>
      <c r="Z22" s="562" t="str">
        <f t="shared" si="1"/>
        <v/>
      </c>
      <c r="AA22" s="562" t="str">
        <f t="shared" si="1"/>
        <v/>
      </c>
      <c r="AB22" s="562" t="str">
        <f t="shared" si="1"/>
        <v/>
      </c>
      <c r="AC22" s="562" t="str">
        <f t="shared" si="1"/>
        <v/>
      </c>
      <c r="AD22" s="562" t="str">
        <f t="shared" si="1"/>
        <v/>
      </c>
      <c r="AE22" s="562" t="str">
        <f t="shared" si="1"/>
        <v/>
      </c>
      <c r="AF22" s="562" t="str">
        <f t="shared" si="1"/>
        <v/>
      </c>
      <c r="AG22" s="562" t="str">
        <f t="shared" si="1"/>
        <v/>
      </c>
      <c r="AH22" s="562" t="str">
        <f t="shared" si="1"/>
        <v/>
      </c>
      <c r="AI22" s="562" t="str">
        <f t="shared" si="1"/>
        <v/>
      </c>
      <c r="AJ22" s="562" t="str">
        <f t="shared" si="1"/>
        <v/>
      </c>
      <c r="AK22" s="562" t="str">
        <f t="shared" si="1"/>
        <v/>
      </c>
      <c r="AL22" s="562" t="str">
        <f t="shared" si="1"/>
        <v/>
      </c>
      <c r="AM22" s="562" t="str">
        <f t="shared" si="1"/>
        <v/>
      </c>
      <c r="AN22" s="562" t="str">
        <f t="shared" si="1"/>
        <v/>
      </c>
      <c r="AO22" s="562" t="str">
        <f t="shared" si="1"/>
        <v/>
      </c>
      <c r="AP22" s="562" t="str">
        <f t="shared" si="1"/>
        <v/>
      </c>
      <c r="AQ22" s="562" t="str">
        <f t="shared" si="1"/>
        <v/>
      </c>
      <c r="AR22" s="562" t="str">
        <f t="shared" si="1"/>
        <v/>
      </c>
      <c r="AS22" s="562" t="str">
        <f t="shared" si="1"/>
        <v/>
      </c>
      <c r="AT22" s="562" t="str">
        <f t="shared" si="1"/>
        <v/>
      </c>
      <c r="AU22" s="562" t="str">
        <f t="shared" si="1"/>
        <v/>
      </c>
      <c r="AV22" s="562" t="str">
        <f t="shared" si="1"/>
        <v/>
      </c>
      <c r="AW22" s="562" t="str">
        <f t="shared" si="1"/>
        <v/>
      </c>
      <c r="AX22" s="562" t="str">
        <f t="shared" si="1"/>
        <v/>
      </c>
      <c r="AY22" s="562" t="str">
        <f t="shared" si="1"/>
        <v/>
      </c>
      <c r="AZ22" s="562" t="str">
        <f t="shared" si="1"/>
        <v/>
      </c>
      <c r="BA22" s="562" t="str">
        <f t="shared" si="1"/>
        <v/>
      </c>
      <c r="BB22" s="562" t="str">
        <f t="shared" si="1"/>
        <v/>
      </c>
      <c r="BC22" s="562" t="str">
        <f t="shared" si="1"/>
        <v/>
      </c>
      <c r="BD22" s="562" t="str">
        <f t="shared" si="1"/>
        <v/>
      </c>
      <c r="BE22" s="562" t="str">
        <f t="shared" si="1"/>
        <v/>
      </c>
      <c r="BF22" s="562" t="str">
        <f t="shared" si="1"/>
        <v/>
      </c>
      <c r="BG22" s="562" t="str">
        <f t="shared" si="1"/>
        <v/>
      </c>
      <c r="BH22" s="562" t="str">
        <f t="shared" si="1"/>
        <v/>
      </c>
      <c r="BI22" s="562" t="str">
        <f t="shared" si="1"/>
        <v/>
      </c>
      <c r="BJ22" s="562" t="str">
        <f t="shared" si="1"/>
        <v/>
      </c>
      <c r="BK22" s="562" t="str">
        <f t="shared" si="1"/>
        <v/>
      </c>
      <c r="BL22" s="562" t="str">
        <f t="shared" si="1"/>
        <v/>
      </c>
      <c r="BM22" s="562" t="str">
        <f t="shared" si="1"/>
        <v/>
      </c>
      <c r="BN22" s="562" t="str">
        <f t="shared" si="1"/>
        <v/>
      </c>
      <c r="BO22" s="562" t="str">
        <f t="shared" si="1"/>
        <v/>
      </c>
      <c r="BP22" s="562" t="str">
        <f t="shared" si="1"/>
        <v/>
      </c>
      <c r="BQ22" s="562" t="str">
        <f t="shared" si="1"/>
        <v/>
      </c>
      <c r="BR22" s="562" t="str">
        <f t="shared" si="1"/>
        <v/>
      </c>
      <c r="BS22" s="562" t="str">
        <f t="shared" si="1"/>
        <v/>
      </c>
      <c r="BT22" s="562" t="str">
        <f t="shared" si="1"/>
        <v/>
      </c>
      <c r="BU22" s="562" t="str">
        <f t="shared" si="1"/>
        <v/>
      </c>
      <c r="BV22" s="562" t="str">
        <f t="shared" si="1"/>
        <v/>
      </c>
      <c r="BW22" s="562" t="str">
        <f t="shared" si="1"/>
        <v/>
      </c>
      <c r="BX22" s="562" t="str">
        <f t="shared" si="1"/>
        <v/>
      </c>
      <c r="BY22" s="562" t="str">
        <f t="shared" si="1"/>
        <v/>
      </c>
      <c r="BZ22" s="562" t="str">
        <f t="shared" si="1"/>
        <v/>
      </c>
      <c r="CA22" s="562" t="str">
        <f t="shared" ref="CA22:DI22" si="2">IF(AND(ISNUMBER(CA20),ISNUMBER(CA21)),MIN(CA20,CA21),"")</f>
        <v/>
      </c>
      <c r="CB22" s="562" t="str">
        <f t="shared" si="2"/>
        <v/>
      </c>
      <c r="CC22" s="562" t="str">
        <f t="shared" si="2"/>
        <v/>
      </c>
      <c r="CD22" s="562" t="str">
        <f t="shared" si="2"/>
        <v/>
      </c>
      <c r="CE22" s="562" t="str">
        <f t="shared" si="2"/>
        <v/>
      </c>
      <c r="CF22" s="562" t="str">
        <f t="shared" si="2"/>
        <v/>
      </c>
      <c r="CG22" s="562" t="str">
        <f t="shared" si="2"/>
        <v/>
      </c>
      <c r="CH22" s="562" t="str">
        <f t="shared" si="2"/>
        <v/>
      </c>
      <c r="CI22" s="562" t="str">
        <f t="shared" si="2"/>
        <v/>
      </c>
      <c r="CJ22" s="562" t="str">
        <f t="shared" si="2"/>
        <v/>
      </c>
      <c r="CK22" s="562" t="str">
        <f t="shared" si="2"/>
        <v/>
      </c>
      <c r="CL22" s="562" t="str">
        <f t="shared" si="2"/>
        <v/>
      </c>
      <c r="CM22" s="562" t="str">
        <f t="shared" si="2"/>
        <v/>
      </c>
      <c r="CN22" s="562" t="str">
        <f t="shared" si="2"/>
        <v/>
      </c>
      <c r="CO22" s="562" t="str">
        <f t="shared" si="2"/>
        <v/>
      </c>
      <c r="CP22" s="562" t="str">
        <f t="shared" si="2"/>
        <v/>
      </c>
      <c r="CQ22" s="562" t="str">
        <f t="shared" si="2"/>
        <v/>
      </c>
      <c r="CR22" s="562" t="str">
        <f t="shared" si="2"/>
        <v/>
      </c>
      <c r="CS22" s="562" t="str">
        <f t="shared" si="2"/>
        <v/>
      </c>
      <c r="CT22" s="562" t="str">
        <f t="shared" si="2"/>
        <v/>
      </c>
      <c r="CU22" s="562" t="str">
        <f t="shared" si="2"/>
        <v/>
      </c>
      <c r="CV22" s="562" t="str">
        <f t="shared" si="2"/>
        <v/>
      </c>
      <c r="CW22" s="562" t="str">
        <f t="shared" si="2"/>
        <v/>
      </c>
      <c r="CX22" s="562" t="str">
        <f t="shared" si="2"/>
        <v/>
      </c>
      <c r="CY22" s="562" t="str">
        <f t="shared" si="2"/>
        <v/>
      </c>
      <c r="CZ22" s="562" t="str">
        <f t="shared" si="2"/>
        <v/>
      </c>
      <c r="DA22" s="562" t="str">
        <f t="shared" si="2"/>
        <v/>
      </c>
      <c r="DB22" s="562" t="str">
        <f t="shared" si="2"/>
        <v/>
      </c>
      <c r="DC22" s="562" t="str">
        <f t="shared" si="2"/>
        <v/>
      </c>
      <c r="DD22" s="562" t="str">
        <f t="shared" si="2"/>
        <v/>
      </c>
      <c r="DE22" s="562" t="str">
        <f t="shared" si="2"/>
        <v/>
      </c>
      <c r="DF22" s="562" t="str">
        <f t="shared" si="2"/>
        <v/>
      </c>
      <c r="DG22" s="562" t="str">
        <f t="shared" si="2"/>
        <v/>
      </c>
      <c r="DH22" s="562" t="str">
        <f t="shared" si="2"/>
        <v/>
      </c>
      <c r="DI22" s="563" t="str">
        <f t="shared" si="2"/>
        <v/>
      </c>
    </row>
    <row r="23" spans="1:330" ht="15" thickBot="1">
      <c r="A23" s="1039"/>
      <c r="B23" s="166"/>
      <c r="C23" s="72"/>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row>
    <row r="24" spans="1:330">
      <c r="A24" s="1039"/>
      <c r="B24" s="549" t="s">
        <v>174</v>
      </c>
      <c r="C24" s="1105"/>
      <c r="D24" s="164" t="str">
        <f>IF(AND(ISNUMBER(D11),ISNUMBER(D22)),MAX(0,D11-0.07*D22),"")</f>
        <v/>
      </c>
      <c r="E24" s="165" t="str">
        <f t="shared" ref="E24:M24" si="3">IF(AND(ISNUMBER(E11),ISNUMBER(E22)),MAX(0,E11-0.07*E22),"")</f>
        <v/>
      </c>
      <c r="F24" s="165" t="str">
        <f t="shared" si="3"/>
        <v/>
      </c>
      <c r="G24" s="165" t="str">
        <f t="shared" si="3"/>
        <v/>
      </c>
      <c r="H24" s="165" t="str">
        <f t="shared" si="3"/>
        <v/>
      </c>
      <c r="I24" s="165" t="str">
        <f t="shared" si="3"/>
        <v/>
      </c>
      <c r="J24" s="165" t="str">
        <f t="shared" si="3"/>
        <v/>
      </c>
      <c r="K24" s="165" t="str">
        <f t="shared" si="3"/>
        <v/>
      </c>
      <c r="L24" s="165" t="str">
        <f t="shared" si="3"/>
        <v/>
      </c>
      <c r="M24" s="165" t="str">
        <f t="shared" si="3"/>
        <v/>
      </c>
      <c r="N24" s="165" t="str">
        <f>IF(AND(ISNUMBER(N11),ISNUMBER(N22)),MAX(0,N11-0.07*N22),"")</f>
        <v/>
      </c>
      <c r="O24" s="165" t="str">
        <f t="shared" ref="O24:BZ24" si="4">IF(AND(ISNUMBER(O11),ISNUMBER(O22)),MAX(0,O11-0.07*O22),"")</f>
        <v/>
      </c>
      <c r="P24" s="165" t="str">
        <f t="shared" si="4"/>
        <v/>
      </c>
      <c r="Q24" s="165" t="str">
        <f t="shared" si="4"/>
        <v/>
      </c>
      <c r="R24" s="165" t="str">
        <f t="shared" si="4"/>
        <v/>
      </c>
      <c r="S24" s="165" t="str">
        <f t="shared" si="4"/>
        <v/>
      </c>
      <c r="T24" s="165" t="str">
        <f t="shared" si="4"/>
        <v/>
      </c>
      <c r="U24" s="165" t="str">
        <f t="shared" si="4"/>
        <v/>
      </c>
      <c r="V24" s="165" t="str">
        <f t="shared" si="4"/>
        <v/>
      </c>
      <c r="W24" s="165" t="str">
        <f t="shared" si="4"/>
        <v/>
      </c>
      <c r="X24" s="165" t="str">
        <f t="shared" si="4"/>
        <v/>
      </c>
      <c r="Y24" s="165" t="str">
        <f t="shared" si="4"/>
        <v/>
      </c>
      <c r="Z24" s="165" t="str">
        <f t="shared" si="4"/>
        <v/>
      </c>
      <c r="AA24" s="165" t="str">
        <f t="shared" si="4"/>
        <v/>
      </c>
      <c r="AB24" s="165" t="str">
        <f t="shared" si="4"/>
        <v/>
      </c>
      <c r="AC24" s="165" t="str">
        <f t="shared" si="4"/>
        <v/>
      </c>
      <c r="AD24" s="165" t="str">
        <f t="shared" si="4"/>
        <v/>
      </c>
      <c r="AE24" s="165" t="str">
        <f t="shared" si="4"/>
        <v/>
      </c>
      <c r="AF24" s="165" t="str">
        <f t="shared" si="4"/>
        <v/>
      </c>
      <c r="AG24" s="165" t="str">
        <f t="shared" si="4"/>
        <v/>
      </c>
      <c r="AH24" s="165" t="str">
        <f t="shared" si="4"/>
        <v/>
      </c>
      <c r="AI24" s="165" t="str">
        <f t="shared" si="4"/>
        <v/>
      </c>
      <c r="AJ24" s="165" t="str">
        <f t="shared" si="4"/>
        <v/>
      </c>
      <c r="AK24" s="165" t="str">
        <f t="shared" si="4"/>
        <v/>
      </c>
      <c r="AL24" s="165" t="str">
        <f t="shared" si="4"/>
        <v/>
      </c>
      <c r="AM24" s="165" t="str">
        <f t="shared" si="4"/>
        <v/>
      </c>
      <c r="AN24" s="165" t="str">
        <f t="shared" si="4"/>
        <v/>
      </c>
      <c r="AO24" s="165" t="str">
        <f t="shared" si="4"/>
        <v/>
      </c>
      <c r="AP24" s="165" t="str">
        <f t="shared" si="4"/>
        <v/>
      </c>
      <c r="AQ24" s="165" t="str">
        <f t="shared" si="4"/>
        <v/>
      </c>
      <c r="AR24" s="165" t="str">
        <f t="shared" si="4"/>
        <v/>
      </c>
      <c r="AS24" s="165" t="str">
        <f t="shared" si="4"/>
        <v/>
      </c>
      <c r="AT24" s="165" t="str">
        <f t="shared" si="4"/>
        <v/>
      </c>
      <c r="AU24" s="165" t="str">
        <f t="shared" si="4"/>
        <v/>
      </c>
      <c r="AV24" s="165" t="str">
        <f t="shared" si="4"/>
        <v/>
      </c>
      <c r="AW24" s="165" t="str">
        <f t="shared" si="4"/>
        <v/>
      </c>
      <c r="AX24" s="165" t="str">
        <f t="shared" si="4"/>
        <v/>
      </c>
      <c r="AY24" s="165" t="str">
        <f t="shared" si="4"/>
        <v/>
      </c>
      <c r="AZ24" s="165" t="str">
        <f t="shared" si="4"/>
        <v/>
      </c>
      <c r="BA24" s="165" t="str">
        <f t="shared" si="4"/>
        <v/>
      </c>
      <c r="BB24" s="165" t="str">
        <f t="shared" si="4"/>
        <v/>
      </c>
      <c r="BC24" s="165" t="str">
        <f t="shared" si="4"/>
        <v/>
      </c>
      <c r="BD24" s="165" t="str">
        <f t="shared" si="4"/>
        <v/>
      </c>
      <c r="BE24" s="165" t="str">
        <f t="shared" si="4"/>
        <v/>
      </c>
      <c r="BF24" s="165" t="str">
        <f t="shared" si="4"/>
        <v/>
      </c>
      <c r="BG24" s="165" t="str">
        <f t="shared" si="4"/>
        <v/>
      </c>
      <c r="BH24" s="165" t="str">
        <f t="shared" si="4"/>
        <v/>
      </c>
      <c r="BI24" s="165" t="str">
        <f t="shared" si="4"/>
        <v/>
      </c>
      <c r="BJ24" s="165" t="str">
        <f t="shared" si="4"/>
        <v/>
      </c>
      <c r="BK24" s="165" t="str">
        <f t="shared" si="4"/>
        <v/>
      </c>
      <c r="BL24" s="165" t="str">
        <f t="shared" si="4"/>
        <v/>
      </c>
      <c r="BM24" s="165" t="str">
        <f t="shared" si="4"/>
        <v/>
      </c>
      <c r="BN24" s="165" t="str">
        <f t="shared" si="4"/>
        <v/>
      </c>
      <c r="BO24" s="165" t="str">
        <f t="shared" si="4"/>
        <v/>
      </c>
      <c r="BP24" s="165" t="str">
        <f t="shared" si="4"/>
        <v/>
      </c>
      <c r="BQ24" s="165" t="str">
        <f t="shared" si="4"/>
        <v/>
      </c>
      <c r="BR24" s="165" t="str">
        <f t="shared" si="4"/>
        <v/>
      </c>
      <c r="BS24" s="165" t="str">
        <f t="shared" si="4"/>
        <v/>
      </c>
      <c r="BT24" s="165" t="str">
        <f t="shared" si="4"/>
        <v/>
      </c>
      <c r="BU24" s="165" t="str">
        <f t="shared" si="4"/>
        <v/>
      </c>
      <c r="BV24" s="165" t="str">
        <f t="shared" si="4"/>
        <v/>
      </c>
      <c r="BW24" s="165" t="str">
        <f t="shared" si="4"/>
        <v/>
      </c>
      <c r="BX24" s="165" t="str">
        <f t="shared" si="4"/>
        <v/>
      </c>
      <c r="BY24" s="165" t="str">
        <f t="shared" si="4"/>
        <v/>
      </c>
      <c r="BZ24" s="165" t="str">
        <f t="shared" si="4"/>
        <v/>
      </c>
      <c r="CA24" s="165" t="str">
        <f t="shared" ref="CA24:DI24" si="5">IF(AND(ISNUMBER(CA11),ISNUMBER(CA22)),MAX(0,CA11-0.07*CA22),"")</f>
        <v/>
      </c>
      <c r="CB24" s="165" t="str">
        <f t="shared" si="5"/>
        <v/>
      </c>
      <c r="CC24" s="165" t="str">
        <f t="shared" si="5"/>
        <v/>
      </c>
      <c r="CD24" s="165" t="str">
        <f t="shared" si="5"/>
        <v/>
      </c>
      <c r="CE24" s="165" t="str">
        <f t="shared" si="5"/>
        <v/>
      </c>
      <c r="CF24" s="165" t="str">
        <f t="shared" si="5"/>
        <v/>
      </c>
      <c r="CG24" s="165" t="str">
        <f t="shared" si="5"/>
        <v/>
      </c>
      <c r="CH24" s="165" t="str">
        <f t="shared" si="5"/>
        <v/>
      </c>
      <c r="CI24" s="165" t="str">
        <f t="shared" si="5"/>
        <v/>
      </c>
      <c r="CJ24" s="165" t="str">
        <f t="shared" si="5"/>
        <v/>
      </c>
      <c r="CK24" s="165" t="str">
        <f t="shared" si="5"/>
        <v/>
      </c>
      <c r="CL24" s="165" t="str">
        <f t="shared" si="5"/>
        <v/>
      </c>
      <c r="CM24" s="165" t="str">
        <f t="shared" si="5"/>
        <v/>
      </c>
      <c r="CN24" s="165" t="str">
        <f t="shared" si="5"/>
        <v/>
      </c>
      <c r="CO24" s="165" t="str">
        <f t="shared" si="5"/>
        <v/>
      </c>
      <c r="CP24" s="165" t="str">
        <f t="shared" si="5"/>
        <v/>
      </c>
      <c r="CQ24" s="165" t="str">
        <f t="shared" si="5"/>
        <v/>
      </c>
      <c r="CR24" s="165" t="str">
        <f t="shared" si="5"/>
        <v/>
      </c>
      <c r="CS24" s="165" t="str">
        <f t="shared" si="5"/>
        <v/>
      </c>
      <c r="CT24" s="165" t="str">
        <f t="shared" si="5"/>
        <v/>
      </c>
      <c r="CU24" s="165" t="str">
        <f t="shared" si="5"/>
        <v/>
      </c>
      <c r="CV24" s="165" t="str">
        <f t="shared" si="5"/>
        <v/>
      </c>
      <c r="CW24" s="165" t="str">
        <f t="shared" si="5"/>
        <v/>
      </c>
      <c r="CX24" s="165" t="str">
        <f t="shared" si="5"/>
        <v/>
      </c>
      <c r="CY24" s="165" t="str">
        <f t="shared" si="5"/>
        <v/>
      </c>
      <c r="CZ24" s="165" t="str">
        <f t="shared" si="5"/>
        <v/>
      </c>
      <c r="DA24" s="165" t="str">
        <f t="shared" si="5"/>
        <v/>
      </c>
      <c r="DB24" s="165" t="str">
        <f t="shared" si="5"/>
        <v/>
      </c>
      <c r="DC24" s="165" t="str">
        <f t="shared" si="5"/>
        <v/>
      </c>
      <c r="DD24" s="165" t="str">
        <f t="shared" si="5"/>
        <v/>
      </c>
      <c r="DE24" s="165" t="str">
        <f t="shared" si="5"/>
        <v/>
      </c>
      <c r="DF24" s="165" t="str">
        <f t="shared" si="5"/>
        <v/>
      </c>
      <c r="DG24" s="165" t="str">
        <f t="shared" si="5"/>
        <v/>
      </c>
      <c r="DH24" s="165" t="str">
        <f t="shared" si="5"/>
        <v/>
      </c>
      <c r="DI24" s="165" t="str">
        <f t="shared" si="5"/>
        <v/>
      </c>
    </row>
    <row r="25" spans="1:330">
      <c r="A25" s="1039"/>
      <c r="B25" s="564" t="s">
        <v>175</v>
      </c>
      <c r="C25" s="1106"/>
      <c r="D25" s="164" t="str">
        <f t="shared" ref="D25:BO25" si="6">IF(AND(ISNUMBER(D12),ISNUMBER(D13)), D24*D13/(D12+D13), "")</f>
        <v/>
      </c>
      <c r="E25" s="165" t="str">
        <f t="shared" si="6"/>
        <v/>
      </c>
      <c r="F25" s="165" t="str">
        <f t="shared" si="6"/>
        <v/>
      </c>
      <c r="G25" s="165" t="str">
        <f t="shared" si="6"/>
        <v/>
      </c>
      <c r="H25" s="165" t="str">
        <f t="shared" si="6"/>
        <v/>
      </c>
      <c r="I25" s="165" t="str">
        <f t="shared" si="6"/>
        <v/>
      </c>
      <c r="J25" s="165" t="str">
        <f t="shared" si="6"/>
        <v/>
      </c>
      <c r="K25" s="165" t="str">
        <f t="shared" si="6"/>
        <v/>
      </c>
      <c r="L25" s="165" t="str">
        <f t="shared" si="6"/>
        <v/>
      </c>
      <c r="M25" s="165" t="str">
        <f t="shared" si="6"/>
        <v/>
      </c>
      <c r="N25" s="165" t="str">
        <f t="shared" si="6"/>
        <v/>
      </c>
      <c r="O25" s="165" t="str">
        <f t="shared" si="6"/>
        <v/>
      </c>
      <c r="P25" s="165" t="str">
        <f t="shared" si="6"/>
        <v/>
      </c>
      <c r="Q25" s="165" t="str">
        <f t="shared" si="6"/>
        <v/>
      </c>
      <c r="R25" s="165" t="str">
        <f t="shared" si="6"/>
        <v/>
      </c>
      <c r="S25" s="165" t="str">
        <f t="shared" si="6"/>
        <v/>
      </c>
      <c r="T25" s="165" t="str">
        <f t="shared" si="6"/>
        <v/>
      </c>
      <c r="U25" s="165" t="str">
        <f t="shared" si="6"/>
        <v/>
      </c>
      <c r="V25" s="165" t="str">
        <f t="shared" si="6"/>
        <v/>
      </c>
      <c r="W25" s="165" t="str">
        <f t="shared" si="6"/>
        <v/>
      </c>
      <c r="X25" s="165" t="str">
        <f t="shared" si="6"/>
        <v/>
      </c>
      <c r="Y25" s="165" t="str">
        <f t="shared" si="6"/>
        <v/>
      </c>
      <c r="Z25" s="165" t="str">
        <f t="shared" si="6"/>
        <v/>
      </c>
      <c r="AA25" s="165" t="str">
        <f t="shared" si="6"/>
        <v/>
      </c>
      <c r="AB25" s="165" t="str">
        <f t="shared" si="6"/>
        <v/>
      </c>
      <c r="AC25" s="165" t="str">
        <f t="shared" si="6"/>
        <v/>
      </c>
      <c r="AD25" s="165" t="str">
        <f t="shared" si="6"/>
        <v/>
      </c>
      <c r="AE25" s="165" t="str">
        <f t="shared" si="6"/>
        <v/>
      </c>
      <c r="AF25" s="165" t="str">
        <f t="shared" si="6"/>
        <v/>
      </c>
      <c r="AG25" s="165" t="str">
        <f t="shared" si="6"/>
        <v/>
      </c>
      <c r="AH25" s="165" t="str">
        <f t="shared" si="6"/>
        <v/>
      </c>
      <c r="AI25" s="165" t="str">
        <f t="shared" si="6"/>
        <v/>
      </c>
      <c r="AJ25" s="165" t="str">
        <f t="shared" si="6"/>
        <v/>
      </c>
      <c r="AK25" s="165" t="str">
        <f t="shared" si="6"/>
        <v/>
      </c>
      <c r="AL25" s="165" t="str">
        <f t="shared" si="6"/>
        <v/>
      </c>
      <c r="AM25" s="165" t="str">
        <f t="shared" si="6"/>
        <v/>
      </c>
      <c r="AN25" s="165" t="str">
        <f t="shared" si="6"/>
        <v/>
      </c>
      <c r="AO25" s="165" t="str">
        <f t="shared" si="6"/>
        <v/>
      </c>
      <c r="AP25" s="165" t="str">
        <f t="shared" si="6"/>
        <v/>
      </c>
      <c r="AQ25" s="165" t="str">
        <f t="shared" si="6"/>
        <v/>
      </c>
      <c r="AR25" s="165" t="str">
        <f t="shared" si="6"/>
        <v/>
      </c>
      <c r="AS25" s="165" t="str">
        <f t="shared" si="6"/>
        <v/>
      </c>
      <c r="AT25" s="165" t="str">
        <f t="shared" si="6"/>
        <v/>
      </c>
      <c r="AU25" s="165" t="str">
        <f t="shared" si="6"/>
        <v/>
      </c>
      <c r="AV25" s="165" t="str">
        <f t="shared" si="6"/>
        <v/>
      </c>
      <c r="AW25" s="165" t="str">
        <f t="shared" si="6"/>
        <v/>
      </c>
      <c r="AX25" s="165" t="str">
        <f t="shared" si="6"/>
        <v/>
      </c>
      <c r="AY25" s="165" t="str">
        <f t="shared" si="6"/>
        <v/>
      </c>
      <c r="AZ25" s="165" t="str">
        <f t="shared" si="6"/>
        <v/>
      </c>
      <c r="BA25" s="165" t="str">
        <f t="shared" si="6"/>
        <v/>
      </c>
      <c r="BB25" s="165" t="str">
        <f t="shared" si="6"/>
        <v/>
      </c>
      <c r="BC25" s="165" t="str">
        <f t="shared" si="6"/>
        <v/>
      </c>
      <c r="BD25" s="165" t="str">
        <f t="shared" si="6"/>
        <v/>
      </c>
      <c r="BE25" s="165" t="str">
        <f t="shared" si="6"/>
        <v/>
      </c>
      <c r="BF25" s="165" t="str">
        <f t="shared" si="6"/>
        <v/>
      </c>
      <c r="BG25" s="165" t="str">
        <f t="shared" si="6"/>
        <v/>
      </c>
      <c r="BH25" s="165" t="str">
        <f t="shared" si="6"/>
        <v/>
      </c>
      <c r="BI25" s="165" t="str">
        <f t="shared" si="6"/>
        <v/>
      </c>
      <c r="BJ25" s="165" t="str">
        <f t="shared" si="6"/>
        <v/>
      </c>
      <c r="BK25" s="165" t="str">
        <f t="shared" si="6"/>
        <v/>
      </c>
      <c r="BL25" s="165" t="str">
        <f t="shared" si="6"/>
        <v/>
      </c>
      <c r="BM25" s="165" t="str">
        <f t="shared" si="6"/>
        <v/>
      </c>
      <c r="BN25" s="165" t="str">
        <f t="shared" si="6"/>
        <v/>
      </c>
      <c r="BO25" s="165" t="str">
        <f t="shared" si="6"/>
        <v/>
      </c>
      <c r="BP25" s="165" t="str">
        <f t="shared" ref="BP25:DI25" si="7">IF(AND(ISNUMBER(BP12),ISNUMBER(BP13)), BP24*BP13/(BP12+BP13), "")</f>
        <v/>
      </c>
      <c r="BQ25" s="165" t="str">
        <f t="shared" si="7"/>
        <v/>
      </c>
      <c r="BR25" s="165" t="str">
        <f t="shared" si="7"/>
        <v/>
      </c>
      <c r="BS25" s="165" t="str">
        <f t="shared" si="7"/>
        <v/>
      </c>
      <c r="BT25" s="165" t="str">
        <f t="shared" si="7"/>
        <v/>
      </c>
      <c r="BU25" s="165" t="str">
        <f t="shared" si="7"/>
        <v/>
      </c>
      <c r="BV25" s="165" t="str">
        <f t="shared" si="7"/>
        <v/>
      </c>
      <c r="BW25" s="165" t="str">
        <f t="shared" si="7"/>
        <v/>
      </c>
      <c r="BX25" s="165" t="str">
        <f t="shared" si="7"/>
        <v/>
      </c>
      <c r="BY25" s="165" t="str">
        <f t="shared" si="7"/>
        <v/>
      </c>
      <c r="BZ25" s="165" t="str">
        <f t="shared" si="7"/>
        <v/>
      </c>
      <c r="CA25" s="165" t="str">
        <f t="shared" si="7"/>
        <v/>
      </c>
      <c r="CB25" s="165" t="str">
        <f t="shared" si="7"/>
        <v/>
      </c>
      <c r="CC25" s="165" t="str">
        <f t="shared" si="7"/>
        <v/>
      </c>
      <c r="CD25" s="165" t="str">
        <f t="shared" si="7"/>
        <v/>
      </c>
      <c r="CE25" s="165" t="str">
        <f t="shared" si="7"/>
        <v/>
      </c>
      <c r="CF25" s="165" t="str">
        <f t="shared" si="7"/>
        <v/>
      </c>
      <c r="CG25" s="165" t="str">
        <f t="shared" si="7"/>
        <v/>
      </c>
      <c r="CH25" s="165" t="str">
        <f t="shared" si="7"/>
        <v/>
      </c>
      <c r="CI25" s="165" t="str">
        <f t="shared" si="7"/>
        <v/>
      </c>
      <c r="CJ25" s="165" t="str">
        <f t="shared" si="7"/>
        <v/>
      </c>
      <c r="CK25" s="165" t="str">
        <f t="shared" si="7"/>
        <v/>
      </c>
      <c r="CL25" s="165" t="str">
        <f t="shared" si="7"/>
        <v/>
      </c>
      <c r="CM25" s="165" t="str">
        <f t="shared" si="7"/>
        <v/>
      </c>
      <c r="CN25" s="165" t="str">
        <f t="shared" si="7"/>
        <v/>
      </c>
      <c r="CO25" s="165" t="str">
        <f t="shared" si="7"/>
        <v/>
      </c>
      <c r="CP25" s="165" t="str">
        <f t="shared" si="7"/>
        <v/>
      </c>
      <c r="CQ25" s="165" t="str">
        <f t="shared" si="7"/>
        <v/>
      </c>
      <c r="CR25" s="165" t="str">
        <f t="shared" si="7"/>
        <v/>
      </c>
      <c r="CS25" s="165" t="str">
        <f t="shared" si="7"/>
        <v/>
      </c>
      <c r="CT25" s="165" t="str">
        <f t="shared" si="7"/>
        <v/>
      </c>
      <c r="CU25" s="165" t="str">
        <f t="shared" si="7"/>
        <v/>
      </c>
      <c r="CV25" s="165" t="str">
        <f t="shared" si="7"/>
        <v/>
      </c>
      <c r="CW25" s="165" t="str">
        <f t="shared" si="7"/>
        <v/>
      </c>
      <c r="CX25" s="165" t="str">
        <f t="shared" si="7"/>
        <v/>
      </c>
      <c r="CY25" s="165" t="str">
        <f t="shared" si="7"/>
        <v/>
      </c>
      <c r="CZ25" s="165" t="str">
        <f t="shared" si="7"/>
        <v/>
      </c>
      <c r="DA25" s="165" t="str">
        <f t="shared" si="7"/>
        <v/>
      </c>
      <c r="DB25" s="165" t="str">
        <f t="shared" si="7"/>
        <v/>
      </c>
      <c r="DC25" s="165" t="str">
        <f t="shared" si="7"/>
        <v/>
      </c>
      <c r="DD25" s="165" t="str">
        <f t="shared" si="7"/>
        <v/>
      </c>
      <c r="DE25" s="165" t="str">
        <f t="shared" si="7"/>
        <v/>
      </c>
      <c r="DF25" s="165" t="str">
        <f t="shared" si="7"/>
        <v/>
      </c>
      <c r="DG25" s="165" t="str">
        <f t="shared" si="7"/>
        <v/>
      </c>
      <c r="DH25" s="165" t="str">
        <f t="shared" si="7"/>
        <v/>
      </c>
      <c r="DI25" s="165" t="str">
        <f t="shared" si="7"/>
        <v/>
      </c>
    </row>
    <row r="26" spans="1:330" ht="30">
      <c r="A26" s="1039"/>
      <c r="B26" s="565" t="s">
        <v>176</v>
      </c>
      <c r="C26" s="1106"/>
      <c r="D26" s="164" t="str">
        <f t="shared" ref="D26:BO26" si="8">IF(AND(ISNUMBER(D13),ISNUMBER(D25)),D13-D25,"")</f>
        <v/>
      </c>
      <c r="E26" s="165" t="str">
        <f t="shared" si="8"/>
        <v/>
      </c>
      <c r="F26" s="165" t="str">
        <f t="shared" si="8"/>
        <v/>
      </c>
      <c r="G26" s="165" t="str">
        <f t="shared" si="8"/>
        <v/>
      </c>
      <c r="H26" s="165" t="str">
        <f t="shared" si="8"/>
        <v/>
      </c>
      <c r="I26" s="165" t="str">
        <f t="shared" si="8"/>
        <v/>
      </c>
      <c r="J26" s="165" t="str">
        <f t="shared" si="8"/>
        <v/>
      </c>
      <c r="K26" s="165" t="str">
        <f t="shared" si="8"/>
        <v/>
      </c>
      <c r="L26" s="165" t="str">
        <f t="shared" si="8"/>
        <v/>
      </c>
      <c r="M26" s="165" t="str">
        <f t="shared" si="8"/>
        <v/>
      </c>
      <c r="N26" s="165" t="str">
        <f t="shared" si="8"/>
        <v/>
      </c>
      <c r="O26" s="165" t="str">
        <f t="shared" si="8"/>
        <v/>
      </c>
      <c r="P26" s="165" t="str">
        <f t="shared" si="8"/>
        <v/>
      </c>
      <c r="Q26" s="165" t="str">
        <f t="shared" si="8"/>
        <v/>
      </c>
      <c r="R26" s="165" t="str">
        <f t="shared" si="8"/>
        <v/>
      </c>
      <c r="S26" s="165" t="str">
        <f t="shared" si="8"/>
        <v/>
      </c>
      <c r="T26" s="165" t="str">
        <f t="shared" si="8"/>
        <v/>
      </c>
      <c r="U26" s="165" t="str">
        <f t="shared" si="8"/>
        <v/>
      </c>
      <c r="V26" s="165" t="str">
        <f t="shared" si="8"/>
        <v/>
      </c>
      <c r="W26" s="165" t="str">
        <f t="shared" si="8"/>
        <v/>
      </c>
      <c r="X26" s="165" t="str">
        <f t="shared" si="8"/>
        <v/>
      </c>
      <c r="Y26" s="165" t="str">
        <f t="shared" si="8"/>
        <v/>
      </c>
      <c r="Z26" s="165" t="str">
        <f t="shared" si="8"/>
        <v/>
      </c>
      <c r="AA26" s="165" t="str">
        <f t="shared" si="8"/>
        <v/>
      </c>
      <c r="AB26" s="165" t="str">
        <f t="shared" si="8"/>
        <v/>
      </c>
      <c r="AC26" s="165" t="str">
        <f t="shared" si="8"/>
        <v/>
      </c>
      <c r="AD26" s="165" t="str">
        <f t="shared" si="8"/>
        <v/>
      </c>
      <c r="AE26" s="165" t="str">
        <f t="shared" si="8"/>
        <v/>
      </c>
      <c r="AF26" s="165" t="str">
        <f t="shared" si="8"/>
        <v/>
      </c>
      <c r="AG26" s="165" t="str">
        <f t="shared" si="8"/>
        <v/>
      </c>
      <c r="AH26" s="165" t="str">
        <f t="shared" si="8"/>
        <v/>
      </c>
      <c r="AI26" s="165" t="str">
        <f t="shared" si="8"/>
        <v/>
      </c>
      <c r="AJ26" s="165" t="str">
        <f t="shared" si="8"/>
        <v/>
      </c>
      <c r="AK26" s="165" t="str">
        <f t="shared" si="8"/>
        <v/>
      </c>
      <c r="AL26" s="165" t="str">
        <f t="shared" si="8"/>
        <v/>
      </c>
      <c r="AM26" s="165" t="str">
        <f t="shared" si="8"/>
        <v/>
      </c>
      <c r="AN26" s="165" t="str">
        <f t="shared" si="8"/>
        <v/>
      </c>
      <c r="AO26" s="165" t="str">
        <f t="shared" si="8"/>
        <v/>
      </c>
      <c r="AP26" s="165" t="str">
        <f t="shared" si="8"/>
        <v/>
      </c>
      <c r="AQ26" s="165" t="str">
        <f t="shared" si="8"/>
        <v/>
      </c>
      <c r="AR26" s="165" t="str">
        <f t="shared" si="8"/>
        <v/>
      </c>
      <c r="AS26" s="165" t="str">
        <f t="shared" si="8"/>
        <v/>
      </c>
      <c r="AT26" s="165" t="str">
        <f t="shared" si="8"/>
        <v/>
      </c>
      <c r="AU26" s="165" t="str">
        <f t="shared" si="8"/>
        <v/>
      </c>
      <c r="AV26" s="165" t="str">
        <f t="shared" si="8"/>
        <v/>
      </c>
      <c r="AW26" s="165" t="str">
        <f t="shared" si="8"/>
        <v/>
      </c>
      <c r="AX26" s="165" t="str">
        <f t="shared" si="8"/>
        <v/>
      </c>
      <c r="AY26" s="165" t="str">
        <f t="shared" si="8"/>
        <v/>
      </c>
      <c r="AZ26" s="165" t="str">
        <f t="shared" si="8"/>
        <v/>
      </c>
      <c r="BA26" s="165" t="str">
        <f t="shared" si="8"/>
        <v/>
      </c>
      <c r="BB26" s="165" t="str">
        <f t="shared" si="8"/>
        <v/>
      </c>
      <c r="BC26" s="165" t="str">
        <f t="shared" si="8"/>
        <v/>
      </c>
      <c r="BD26" s="165" t="str">
        <f t="shared" si="8"/>
        <v/>
      </c>
      <c r="BE26" s="165" t="str">
        <f t="shared" si="8"/>
        <v/>
      </c>
      <c r="BF26" s="165" t="str">
        <f t="shared" si="8"/>
        <v/>
      </c>
      <c r="BG26" s="165" t="str">
        <f t="shared" si="8"/>
        <v/>
      </c>
      <c r="BH26" s="165" t="str">
        <f t="shared" si="8"/>
        <v/>
      </c>
      <c r="BI26" s="165" t="str">
        <f t="shared" si="8"/>
        <v/>
      </c>
      <c r="BJ26" s="165" t="str">
        <f t="shared" si="8"/>
        <v/>
      </c>
      <c r="BK26" s="165" t="str">
        <f t="shared" si="8"/>
        <v/>
      </c>
      <c r="BL26" s="165" t="str">
        <f t="shared" si="8"/>
        <v/>
      </c>
      <c r="BM26" s="165" t="str">
        <f t="shared" si="8"/>
        <v/>
      </c>
      <c r="BN26" s="165" t="str">
        <f t="shared" si="8"/>
        <v/>
      </c>
      <c r="BO26" s="165" t="str">
        <f t="shared" si="8"/>
        <v/>
      </c>
      <c r="BP26" s="165" t="str">
        <f t="shared" ref="BP26:DI26" si="9">IF(AND(ISNUMBER(BP13),ISNUMBER(BP25)),BP13-BP25,"")</f>
        <v/>
      </c>
      <c r="BQ26" s="165" t="str">
        <f t="shared" si="9"/>
        <v/>
      </c>
      <c r="BR26" s="165" t="str">
        <f t="shared" si="9"/>
        <v/>
      </c>
      <c r="BS26" s="165" t="str">
        <f t="shared" si="9"/>
        <v/>
      </c>
      <c r="BT26" s="165" t="str">
        <f t="shared" si="9"/>
        <v/>
      </c>
      <c r="BU26" s="165" t="str">
        <f t="shared" si="9"/>
        <v/>
      </c>
      <c r="BV26" s="165" t="str">
        <f t="shared" si="9"/>
        <v/>
      </c>
      <c r="BW26" s="165" t="str">
        <f t="shared" si="9"/>
        <v/>
      </c>
      <c r="BX26" s="165" t="str">
        <f t="shared" si="9"/>
        <v/>
      </c>
      <c r="BY26" s="165" t="str">
        <f t="shared" si="9"/>
        <v/>
      </c>
      <c r="BZ26" s="165" t="str">
        <f t="shared" si="9"/>
        <v/>
      </c>
      <c r="CA26" s="165" t="str">
        <f t="shared" si="9"/>
        <v/>
      </c>
      <c r="CB26" s="165" t="str">
        <f t="shared" si="9"/>
        <v/>
      </c>
      <c r="CC26" s="165" t="str">
        <f t="shared" si="9"/>
        <v/>
      </c>
      <c r="CD26" s="165" t="str">
        <f t="shared" si="9"/>
        <v/>
      </c>
      <c r="CE26" s="165" t="str">
        <f t="shared" si="9"/>
        <v/>
      </c>
      <c r="CF26" s="165" t="str">
        <f t="shared" si="9"/>
        <v/>
      </c>
      <c r="CG26" s="165" t="str">
        <f t="shared" si="9"/>
        <v/>
      </c>
      <c r="CH26" s="165" t="str">
        <f t="shared" si="9"/>
        <v/>
      </c>
      <c r="CI26" s="165" t="str">
        <f t="shared" si="9"/>
        <v/>
      </c>
      <c r="CJ26" s="165" t="str">
        <f t="shared" si="9"/>
        <v/>
      </c>
      <c r="CK26" s="165" t="str">
        <f t="shared" si="9"/>
        <v/>
      </c>
      <c r="CL26" s="165" t="str">
        <f t="shared" si="9"/>
        <v/>
      </c>
      <c r="CM26" s="165" t="str">
        <f t="shared" si="9"/>
        <v/>
      </c>
      <c r="CN26" s="165" t="str">
        <f t="shared" si="9"/>
        <v/>
      </c>
      <c r="CO26" s="165" t="str">
        <f t="shared" si="9"/>
        <v/>
      </c>
      <c r="CP26" s="165" t="str">
        <f t="shared" si="9"/>
        <v/>
      </c>
      <c r="CQ26" s="165" t="str">
        <f t="shared" si="9"/>
        <v/>
      </c>
      <c r="CR26" s="165" t="str">
        <f t="shared" si="9"/>
        <v/>
      </c>
      <c r="CS26" s="165" t="str">
        <f t="shared" si="9"/>
        <v/>
      </c>
      <c r="CT26" s="165" t="str">
        <f t="shared" si="9"/>
        <v/>
      </c>
      <c r="CU26" s="165" t="str">
        <f t="shared" si="9"/>
        <v/>
      </c>
      <c r="CV26" s="165" t="str">
        <f t="shared" si="9"/>
        <v/>
      </c>
      <c r="CW26" s="165" t="str">
        <f t="shared" si="9"/>
        <v/>
      </c>
      <c r="CX26" s="165" t="str">
        <f t="shared" si="9"/>
        <v/>
      </c>
      <c r="CY26" s="165" t="str">
        <f t="shared" si="9"/>
        <v/>
      </c>
      <c r="CZ26" s="165" t="str">
        <f t="shared" si="9"/>
        <v/>
      </c>
      <c r="DA26" s="165" t="str">
        <f t="shared" si="9"/>
        <v/>
      </c>
      <c r="DB26" s="165" t="str">
        <f t="shared" si="9"/>
        <v/>
      </c>
      <c r="DC26" s="165" t="str">
        <f t="shared" si="9"/>
        <v/>
      </c>
      <c r="DD26" s="165" t="str">
        <f t="shared" si="9"/>
        <v/>
      </c>
      <c r="DE26" s="165" t="str">
        <f t="shared" si="9"/>
        <v/>
      </c>
      <c r="DF26" s="165" t="str">
        <f t="shared" si="9"/>
        <v/>
      </c>
      <c r="DG26" s="165" t="str">
        <f t="shared" si="9"/>
        <v/>
      </c>
      <c r="DH26" s="165" t="str">
        <f t="shared" si="9"/>
        <v/>
      </c>
      <c r="DI26" s="165" t="str">
        <f t="shared" si="9"/>
        <v/>
      </c>
    </row>
    <row r="27" spans="1:330">
      <c r="A27" s="1039"/>
      <c r="B27" s="559" t="s">
        <v>177</v>
      </c>
      <c r="C27" s="1106"/>
      <c r="D27" s="164" t="str">
        <f>IF(AND(ISNUMBER(D14),ISNUMBER(D22)),MAX(0,D14-0.085*D22),"")</f>
        <v/>
      </c>
      <c r="E27" s="165" t="str">
        <f t="shared" ref="E27:M27" si="10">IF(AND(ISNUMBER(E14),ISNUMBER(E22)),MAX(0,E14-0.085*E22),"")</f>
        <v/>
      </c>
      <c r="F27" s="165" t="str">
        <f t="shared" si="10"/>
        <v/>
      </c>
      <c r="G27" s="165" t="str">
        <f t="shared" si="10"/>
        <v/>
      </c>
      <c r="H27" s="165" t="str">
        <f t="shared" si="10"/>
        <v/>
      </c>
      <c r="I27" s="165" t="str">
        <f t="shared" si="10"/>
        <v/>
      </c>
      <c r="J27" s="165" t="str">
        <f t="shared" si="10"/>
        <v/>
      </c>
      <c r="K27" s="165" t="str">
        <f t="shared" si="10"/>
        <v/>
      </c>
      <c r="L27" s="165" t="str">
        <f t="shared" si="10"/>
        <v/>
      </c>
      <c r="M27" s="165" t="str">
        <f t="shared" si="10"/>
        <v/>
      </c>
      <c r="N27" s="165" t="str">
        <f>IF(AND(ISNUMBER(N14),ISNUMBER(N22)),MAX(0,N14-0.085*N22),"")</f>
        <v/>
      </c>
      <c r="O27" s="165" t="str">
        <f t="shared" ref="O27:BZ27" si="11">IF(AND(ISNUMBER(O14),ISNUMBER(O22)),MAX(0,O14-0.085*O22),"")</f>
        <v/>
      </c>
      <c r="P27" s="165" t="str">
        <f t="shared" si="11"/>
        <v/>
      </c>
      <c r="Q27" s="165" t="str">
        <f t="shared" si="11"/>
        <v/>
      </c>
      <c r="R27" s="165" t="str">
        <f t="shared" si="11"/>
        <v/>
      </c>
      <c r="S27" s="165" t="str">
        <f t="shared" si="11"/>
        <v/>
      </c>
      <c r="T27" s="165" t="str">
        <f t="shared" si="11"/>
        <v/>
      </c>
      <c r="U27" s="165" t="str">
        <f t="shared" si="11"/>
        <v/>
      </c>
      <c r="V27" s="165" t="str">
        <f t="shared" si="11"/>
        <v/>
      </c>
      <c r="W27" s="165" t="str">
        <f t="shared" si="11"/>
        <v/>
      </c>
      <c r="X27" s="165" t="str">
        <f t="shared" si="11"/>
        <v/>
      </c>
      <c r="Y27" s="165" t="str">
        <f t="shared" si="11"/>
        <v/>
      </c>
      <c r="Z27" s="165" t="str">
        <f t="shared" si="11"/>
        <v/>
      </c>
      <c r="AA27" s="165" t="str">
        <f t="shared" si="11"/>
        <v/>
      </c>
      <c r="AB27" s="165" t="str">
        <f t="shared" si="11"/>
        <v/>
      </c>
      <c r="AC27" s="165" t="str">
        <f t="shared" si="11"/>
        <v/>
      </c>
      <c r="AD27" s="165" t="str">
        <f t="shared" si="11"/>
        <v/>
      </c>
      <c r="AE27" s="165" t="str">
        <f t="shared" si="11"/>
        <v/>
      </c>
      <c r="AF27" s="165" t="str">
        <f t="shared" si="11"/>
        <v/>
      </c>
      <c r="AG27" s="165" t="str">
        <f t="shared" si="11"/>
        <v/>
      </c>
      <c r="AH27" s="165" t="str">
        <f t="shared" si="11"/>
        <v/>
      </c>
      <c r="AI27" s="165" t="str">
        <f t="shared" si="11"/>
        <v/>
      </c>
      <c r="AJ27" s="165" t="str">
        <f t="shared" si="11"/>
        <v/>
      </c>
      <c r="AK27" s="165" t="str">
        <f t="shared" si="11"/>
        <v/>
      </c>
      <c r="AL27" s="165" t="str">
        <f t="shared" si="11"/>
        <v/>
      </c>
      <c r="AM27" s="165" t="str">
        <f t="shared" si="11"/>
        <v/>
      </c>
      <c r="AN27" s="165" t="str">
        <f t="shared" si="11"/>
        <v/>
      </c>
      <c r="AO27" s="165" t="str">
        <f t="shared" si="11"/>
        <v/>
      </c>
      <c r="AP27" s="165" t="str">
        <f t="shared" si="11"/>
        <v/>
      </c>
      <c r="AQ27" s="165" t="str">
        <f t="shared" si="11"/>
        <v/>
      </c>
      <c r="AR27" s="165" t="str">
        <f t="shared" si="11"/>
        <v/>
      </c>
      <c r="AS27" s="165" t="str">
        <f t="shared" si="11"/>
        <v/>
      </c>
      <c r="AT27" s="165" t="str">
        <f t="shared" si="11"/>
        <v/>
      </c>
      <c r="AU27" s="165" t="str">
        <f t="shared" si="11"/>
        <v/>
      </c>
      <c r="AV27" s="165" t="str">
        <f t="shared" si="11"/>
        <v/>
      </c>
      <c r="AW27" s="165" t="str">
        <f t="shared" si="11"/>
        <v/>
      </c>
      <c r="AX27" s="165" t="str">
        <f t="shared" si="11"/>
        <v/>
      </c>
      <c r="AY27" s="165" t="str">
        <f t="shared" si="11"/>
        <v/>
      </c>
      <c r="AZ27" s="165" t="str">
        <f t="shared" si="11"/>
        <v/>
      </c>
      <c r="BA27" s="165" t="str">
        <f t="shared" si="11"/>
        <v/>
      </c>
      <c r="BB27" s="165" t="str">
        <f t="shared" si="11"/>
        <v/>
      </c>
      <c r="BC27" s="165" t="str">
        <f t="shared" si="11"/>
        <v/>
      </c>
      <c r="BD27" s="165" t="str">
        <f t="shared" si="11"/>
        <v/>
      </c>
      <c r="BE27" s="165" t="str">
        <f t="shared" si="11"/>
        <v/>
      </c>
      <c r="BF27" s="165" t="str">
        <f t="shared" si="11"/>
        <v/>
      </c>
      <c r="BG27" s="165" t="str">
        <f t="shared" si="11"/>
        <v/>
      </c>
      <c r="BH27" s="165" t="str">
        <f t="shared" si="11"/>
        <v/>
      </c>
      <c r="BI27" s="165" t="str">
        <f t="shared" si="11"/>
        <v/>
      </c>
      <c r="BJ27" s="165" t="str">
        <f t="shared" si="11"/>
        <v/>
      </c>
      <c r="BK27" s="165" t="str">
        <f t="shared" si="11"/>
        <v/>
      </c>
      <c r="BL27" s="165" t="str">
        <f t="shared" si="11"/>
        <v/>
      </c>
      <c r="BM27" s="165" t="str">
        <f t="shared" si="11"/>
        <v/>
      </c>
      <c r="BN27" s="165" t="str">
        <f t="shared" si="11"/>
        <v/>
      </c>
      <c r="BO27" s="165" t="str">
        <f t="shared" si="11"/>
        <v/>
      </c>
      <c r="BP27" s="165" t="str">
        <f t="shared" si="11"/>
        <v/>
      </c>
      <c r="BQ27" s="165" t="str">
        <f t="shared" si="11"/>
        <v/>
      </c>
      <c r="BR27" s="165" t="str">
        <f t="shared" si="11"/>
        <v/>
      </c>
      <c r="BS27" s="165" t="str">
        <f t="shared" si="11"/>
        <v/>
      </c>
      <c r="BT27" s="165" t="str">
        <f t="shared" si="11"/>
        <v/>
      </c>
      <c r="BU27" s="165" t="str">
        <f t="shared" si="11"/>
        <v/>
      </c>
      <c r="BV27" s="165" t="str">
        <f t="shared" si="11"/>
        <v/>
      </c>
      <c r="BW27" s="165" t="str">
        <f t="shared" si="11"/>
        <v/>
      </c>
      <c r="BX27" s="165" t="str">
        <f t="shared" si="11"/>
        <v/>
      </c>
      <c r="BY27" s="165" t="str">
        <f t="shared" si="11"/>
        <v/>
      </c>
      <c r="BZ27" s="165" t="str">
        <f t="shared" si="11"/>
        <v/>
      </c>
      <c r="CA27" s="165" t="str">
        <f t="shared" ref="CA27:DI27" si="12">IF(AND(ISNUMBER(CA14),ISNUMBER(CA22)),MAX(0,CA14-0.085*CA22),"")</f>
        <v/>
      </c>
      <c r="CB27" s="165" t="str">
        <f t="shared" si="12"/>
        <v/>
      </c>
      <c r="CC27" s="165" t="str">
        <f t="shared" si="12"/>
        <v/>
      </c>
      <c r="CD27" s="165" t="str">
        <f t="shared" si="12"/>
        <v/>
      </c>
      <c r="CE27" s="165" t="str">
        <f t="shared" si="12"/>
        <v/>
      </c>
      <c r="CF27" s="165" t="str">
        <f t="shared" si="12"/>
        <v/>
      </c>
      <c r="CG27" s="165" t="str">
        <f t="shared" si="12"/>
        <v/>
      </c>
      <c r="CH27" s="165" t="str">
        <f t="shared" si="12"/>
        <v/>
      </c>
      <c r="CI27" s="165" t="str">
        <f t="shared" si="12"/>
        <v/>
      </c>
      <c r="CJ27" s="165" t="str">
        <f t="shared" si="12"/>
        <v/>
      </c>
      <c r="CK27" s="165" t="str">
        <f t="shared" si="12"/>
        <v/>
      </c>
      <c r="CL27" s="165" t="str">
        <f t="shared" si="12"/>
        <v/>
      </c>
      <c r="CM27" s="165" t="str">
        <f t="shared" si="12"/>
        <v/>
      </c>
      <c r="CN27" s="165" t="str">
        <f t="shared" si="12"/>
        <v/>
      </c>
      <c r="CO27" s="165" t="str">
        <f t="shared" si="12"/>
        <v/>
      </c>
      <c r="CP27" s="165" t="str">
        <f t="shared" si="12"/>
        <v/>
      </c>
      <c r="CQ27" s="165" t="str">
        <f t="shared" si="12"/>
        <v/>
      </c>
      <c r="CR27" s="165" t="str">
        <f t="shared" si="12"/>
        <v/>
      </c>
      <c r="CS27" s="165" t="str">
        <f t="shared" si="12"/>
        <v/>
      </c>
      <c r="CT27" s="165" t="str">
        <f t="shared" si="12"/>
        <v/>
      </c>
      <c r="CU27" s="165" t="str">
        <f t="shared" si="12"/>
        <v/>
      </c>
      <c r="CV27" s="165" t="str">
        <f t="shared" si="12"/>
        <v/>
      </c>
      <c r="CW27" s="165" t="str">
        <f t="shared" si="12"/>
        <v/>
      </c>
      <c r="CX27" s="165" t="str">
        <f t="shared" si="12"/>
        <v/>
      </c>
      <c r="CY27" s="165" t="str">
        <f t="shared" si="12"/>
        <v/>
      </c>
      <c r="CZ27" s="165" t="str">
        <f t="shared" si="12"/>
        <v/>
      </c>
      <c r="DA27" s="165" t="str">
        <f t="shared" si="12"/>
        <v/>
      </c>
      <c r="DB27" s="165" t="str">
        <f t="shared" si="12"/>
        <v/>
      </c>
      <c r="DC27" s="165" t="str">
        <f t="shared" si="12"/>
        <v/>
      </c>
      <c r="DD27" s="165" t="str">
        <f t="shared" si="12"/>
        <v/>
      </c>
      <c r="DE27" s="165" t="str">
        <f t="shared" si="12"/>
        <v/>
      </c>
      <c r="DF27" s="165" t="str">
        <f t="shared" si="12"/>
        <v/>
      </c>
      <c r="DG27" s="165" t="str">
        <f t="shared" si="12"/>
        <v/>
      </c>
      <c r="DH27" s="165" t="str">
        <f t="shared" si="12"/>
        <v/>
      </c>
      <c r="DI27" s="165" t="str">
        <f t="shared" si="12"/>
        <v/>
      </c>
    </row>
    <row r="28" spans="1:330">
      <c r="A28" s="1039"/>
      <c r="B28" s="564" t="s">
        <v>175</v>
      </c>
      <c r="C28" s="1106"/>
      <c r="D28" s="164" t="str">
        <f t="shared" ref="D28:BO28" si="13">IF(AND(ISNUMBER(D15),ISNUMBER(D16)), D27*D16/(D15+D16), "")</f>
        <v/>
      </c>
      <c r="E28" s="165" t="str">
        <f t="shared" si="13"/>
        <v/>
      </c>
      <c r="F28" s="165" t="str">
        <f t="shared" si="13"/>
        <v/>
      </c>
      <c r="G28" s="165" t="str">
        <f t="shared" si="13"/>
        <v/>
      </c>
      <c r="H28" s="165" t="str">
        <f t="shared" si="13"/>
        <v/>
      </c>
      <c r="I28" s="165" t="str">
        <f t="shared" si="13"/>
        <v/>
      </c>
      <c r="J28" s="165" t="str">
        <f t="shared" si="13"/>
        <v/>
      </c>
      <c r="K28" s="165" t="str">
        <f t="shared" si="13"/>
        <v/>
      </c>
      <c r="L28" s="165" t="str">
        <f t="shared" si="13"/>
        <v/>
      </c>
      <c r="M28" s="165" t="str">
        <f t="shared" si="13"/>
        <v/>
      </c>
      <c r="N28" s="165" t="str">
        <f t="shared" si="13"/>
        <v/>
      </c>
      <c r="O28" s="165" t="str">
        <f t="shared" si="13"/>
        <v/>
      </c>
      <c r="P28" s="165" t="str">
        <f t="shared" si="13"/>
        <v/>
      </c>
      <c r="Q28" s="165" t="str">
        <f t="shared" si="13"/>
        <v/>
      </c>
      <c r="R28" s="165" t="str">
        <f t="shared" si="13"/>
        <v/>
      </c>
      <c r="S28" s="165" t="str">
        <f t="shared" si="13"/>
        <v/>
      </c>
      <c r="T28" s="165" t="str">
        <f t="shared" si="13"/>
        <v/>
      </c>
      <c r="U28" s="165" t="str">
        <f t="shared" si="13"/>
        <v/>
      </c>
      <c r="V28" s="165" t="str">
        <f t="shared" si="13"/>
        <v/>
      </c>
      <c r="W28" s="165" t="str">
        <f t="shared" si="13"/>
        <v/>
      </c>
      <c r="X28" s="165" t="str">
        <f t="shared" si="13"/>
        <v/>
      </c>
      <c r="Y28" s="165" t="str">
        <f t="shared" si="13"/>
        <v/>
      </c>
      <c r="Z28" s="165" t="str">
        <f t="shared" si="13"/>
        <v/>
      </c>
      <c r="AA28" s="165" t="str">
        <f t="shared" si="13"/>
        <v/>
      </c>
      <c r="AB28" s="165" t="str">
        <f t="shared" si="13"/>
        <v/>
      </c>
      <c r="AC28" s="165" t="str">
        <f t="shared" si="13"/>
        <v/>
      </c>
      <c r="AD28" s="165" t="str">
        <f t="shared" si="13"/>
        <v/>
      </c>
      <c r="AE28" s="165" t="str">
        <f t="shared" si="13"/>
        <v/>
      </c>
      <c r="AF28" s="165" t="str">
        <f t="shared" si="13"/>
        <v/>
      </c>
      <c r="AG28" s="165" t="str">
        <f t="shared" si="13"/>
        <v/>
      </c>
      <c r="AH28" s="165" t="str">
        <f t="shared" si="13"/>
        <v/>
      </c>
      <c r="AI28" s="165" t="str">
        <f t="shared" si="13"/>
        <v/>
      </c>
      <c r="AJ28" s="165" t="str">
        <f t="shared" si="13"/>
        <v/>
      </c>
      <c r="AK28" s="165" t="str">
        <f t="shared" si="13"/>
        <v/>
      </c>
      <c r="AL28" s="165" t="str">
        <f t="shared" si="13"/>
        <v/>
      </c>
      <c r="AM28" s="165" t="str">
        <f t="shared" si="13"/>
        <v/>
      </c>
      <c r="AN28" s="165" t="str">
        <f t="shared" si="13"/>
        <v/>
      </c>
      <c r="AO28" s="165" t="str">
        <f t="shared" si="13"/>
        <v/>
      </c>
      <c r="AP28" s="165" t="str">
        <f t="shared" si="13"/>
        <v/>
      </c>
      <c r="AQ28" s="165" t="str">
        <f t="shared" si="13"/>
        <v/>
      </c>
      <c r="AR28" s="165" t="str">
        <f t="shared" si="13"/>
        <v/>
      </c>
      <c r="AS28" s="165" t="str">
        <f t="shared" si="13"/>
        <v/>
      </c>
      <c r="AT28" s="165" t="str">
        <f t="shared" si="13"/>
        <v/>
      </c>
      <c r="AU28" s="165" t="str">
        <f t="shared" si="13"/>
        <v/>
      </c>
      <c r="AV28" s="165" t="str">
        <f t="shared" si="13"/>
        <v/>
      </c>
      <c r="AW28" s="165" t="str">
        <f t="shared" si="13"/>
        <v/>
      </c>
      <c r="AX28" s="165" t="str">
        <f t="shared" si="13"/>
        <v/>
      </c>
      <c r="AY28" s="165" t="str">
        <f t="shared" si="13"/>
        <v/>
      </c>
      <c r="AZ28" s="165" t="str">
        <f t="shared" si="13"/>
        <v/>
      </c>
      <c r="BA28" s="165" t="str">
        <f t="shared" si="13"/>
        <v/>
      </c>
      <c r="BB28" s="165" t="str">
        <f t="shared" si="13"/>
        <v/>
      </c>
      <c r="BC28" s="165" t="str">
        <f t="shared" si="13"/>
        <v/>
      </c>
      <c r="BD28" s="165" t="str">
        <f t="shared" si="13"/>
        <v/>
      </c>
      <c r="BE28" s="165" t="str">
        <f t="shared" si="13"/>
        <v/>
      </c>
      <c r="BF28" s="165" t="str">
        <f t="shared" si="13"/>
        <v/>
      </c>
      <c r="BG28" s="165" t="str">
        <f t="shared" si="13"/>
        <v/>
      </c>
      <c r="BH28" s="165" t="str">
        <f t="shared" si="13"/>
        <v/>
      </c>
      <c r="BI28" s="165" t="str">
        <f t="shared" si="13"/>
        <v/>
      </c>
      <c r="BJ28" s="165" t="str">
        <f t="shared" si="13"/>
        <v/>
      </c>
      <c r="BK28" s="165" t="str">
        <f t="shared" si="13"/>
        <v/>
      </c>
      <c r="BL28" s="165" t="str">
        <f t="shared" si="13"/>
        <v/>
      </c>
      <c r="BM28" s="165" t="str">
        <f t="shared" si="13"/>
        <v/>
      </c>
      <c r="BN28" s="165" t="str">
        <f t="shared" si="13"/>
        <v/>
      </c>
      <c r="BO28" s="165" t="str">
        <f t="shared" si="13"/>
        <v/>
      </c>
      <c r="BP28" s="165" t="str">
        <f t="shared" ref="BP28:DI28" si="14">IF(AND(ISNUMBER(BP15),ISNUMBER(BP16)), BP27*BP16/(BP15+BP16), "")</f>
        <v/>
      </c>
      <c r="BQ28" s="165" t="str">
        <f t="shared" si="14"/>
        <v/>
      </c>
      <c r="BR28" s="165" t="str">
        <f t="shared" si="14"/>
        <v/>
      </c>
      <c r="BS28" s="165" t="str">
        <f t="shared" si="14"/>
        <v/>
      </c>
      <c r="BT28" s="165" t="str">
        <f t="shared" si="14"/>
        <v/>
      </c>
      <c r="BU28" s="165" t="str">
        <f t="shared" si="14"/>
        <v/>
      </c>
      <c r="BV28" s="165" t="str">
        <f t="shared" si="14"/>
        <v/>
      </c>
      <c r="BW28" s="165" t="str">
        <f t="shared" si="14"/>
        <v/>
      </c>
      <c r="BX28" s="165" t="str">
        <f t="shared" si="14"/>
        <v/>
      </c>
      <c r="BY28" s="165" t="str">
        <f t="shared" si="14"/>
        <v/>
      </c>
      <c r="BZ28" s="165" t="str">
        <f t="shared" si="14"/>
        <v/>
      </c>
      <c r="CA28" s="165" t="str">
        <f t="shared" si="14"/>
        <v/>
      </c>
      <c r="CB28" s="165" t="str">
        <f t="shared" si="14"/>
        <v/>
      </c>
      <c r="CC28" s="165" t="str">
        <f t="shared" si="14"/>
        <v/>
      </c>
      <c r="CD28" s="165" t="str">
        <f t="shared" si="14"/>
        <v/>
      </c>
      <c r="CE28" s="165" t="str">
        <f t="shared" si="14"/>
        <v/>
      </c>
      <c r="CF28" s="165" t="str">
        <f t="shared" si="14"/>
        <v/>
      </c>
      <c r="CG28" s="165" t="str">
        <f t="shared" si="14"/>
        <v/>
      </c>
      <c r="CH28" s="165" t="str">
        <f t="shared" si="14"/>
        <v/>
      </c>
      <c r="CI28" s="165" t="str">
        <f t="shared" si="14"/>
        <v/>
      </c>
      <c r="CJ28" s="165" t="str">
        <f t="shared" si="14"/>
        <v/>
      </c>
      <c r="CK28" s="165" t="str">
        <f t="shared" si="14"/>
        <v/>
      </c>
      <c r="CL28" s="165" t="str">
        <f t="shared" si="14"/>
        <v/>
      </c>
      <c r="CM28" s="165" t="str">
        <f t="shared" si="14"/>
        <v/>
      </c>
      <c r="CN28" s="165" t="str">
        <f t="shared" si="14"/>
        <v/>
      </c>
      <c r="CO28" s="165" t="str">
        <f t="shared" si="14"/>
        <v/>
      </c>
      <c r="CP28" s="165" t="str">
        <f t="shared" si="14"/>
        <v/>
      </c>
      <c r="CQ28" s="165" t="str">
        <f t="shared" si="14"/>
        <v/>
      </c>
      <c r="CR28" s="165" t="str">
        <f t="shared" si="14"/>
        <v/>
      </c>
      <c r="CS28" s="165" t="str">
        <f t="shared" si="14"/>
        <v/>
      </c>
      <c r="CT28" s="165" t="str">
        <f t="shared" si="14"/>
        <v/>
      </c>
      <c r="CU28" s="165" t="str">
        <f t="shared" si="14"/>
        <v/>
      </c>
      <c r="CV28" s="165" t="str">
        <f t="shared" si="14"/>
        <v/>
      </c>
      <c r="CW28" s="165" t="str">
        <f t="shared" si="14"/>
        <v/>
      </c>
      <c r="CX28" s="165" t="str">
        <f t="shared" si="14"/>
        <v/>
      </c>
      <c r="CY28" s="165" t="str">
        <f t="shared" si="14"/>
        <v/>
      </c>
      <c r="CZ28" s="165" t="str">
        <f t="shared" si="14"/>
        <v/>
      </c>
      <c r="DA28" s="165" t="str">
        <f t="shared" si="14"/>
        <v/>
      </c>
      <c r="DB28" s="165" t="str">
        <f t="shared" si="14"/>
        <v/>
      </c>
      <c r="DC28" s="165" t="str">
        <f t="shared" si="14"/>
        <v/>
      </c>
      <c r="DD28" s="165" t="str">
        <f t="shared" si="14"/>
        <v/>
      </c>
      <c r="DE28" s="165" t="str">
        <f t="shared" si="14"/>
        <v/>
      </c>
      <c r="DF28" s="165" t="str">
        <f t="shared" si="14"/>
        <v/>
      </c>
      <c r="DG28" s="165" t="str">
        <f t="shared" si="14"/>
        <v/>
      </c>
      <c r="DH28" s="165" t="str">
        <f t="shared" si="14"/>
        <v/>
      </c>
      <c r="DI28" s="165" t="str">
        <f t="shared" si="14"/>
        <v/>
      </c>
    </row>
    <row r="29" spans="1:330" ht="30">
      <c r="A29" s="1039"/>
      <c r="B29" s="565" t="s">
        <v>178</v>
      </c>
      <c r="C29" s="1106"/>
      <c r="D29" s="164" t="str">
        <f t="shared" ref="D29:BO29" si="15">IF(AND(ISNUMBER(D16),ISNUMBER(D28)),D16-D28,"")</f>
        <v/>
      </c>
      <c r="E29" s="165" t="str">
        <f t="shared" si="15"/>
        <v/>
      </c>
      <c r="F29" s="165" t="str">
        <f t="shared" si="15"/>
        <v/>
      </c>
      <c r="G29" s="165" t="str">
        <f t="shared" si="15"/>
        <v/>
      </c>
      <c r="H29" s="165" t="str">
        <f t="shared" si="15"/>
        <v/>
      </c>
      <c r="I29" s="165" t="str">
        <f t="shared" si="15"/>
        <v/>
      </c>
      <c r="J29" s="165" t="str">
        <f t="shared" si="15"/>
        <v/>
      </c>
      <c r="K29" s="165" t="str">
        <f t="shared" si="15"/>
        <v/>
      </c>
      <c r="L29" s="165" t="str">
        <f t="shared" si="15"/>
        <v/>
      </c>
      <c r="M29" s="165" t="str">
        <f t="shared" si="15"/>
        <v/>
      </c>
      <c r="N29" s="165" t="str">
        <f t="shared" si="15"/>
        <v/>
      </c>
      <c r="O29" s="165" t="str">
        <f t="shared" si="15"/>
        <v/>
      </c>
      <c r="P29" s="165" t="str">
        <f t="shared" si="15"/>
        <v/>
      </c>
      <c r="Q29" s="165" t="str">
        <f t="shared" si="15"/>
        <v/>
      </c>
      <c r="R29" s="165" t="str">
        <f t="shared" si="15"/>
        <v/>
      </c>
      <c r="S29" s="165" t="str">
        <f t="shared" si="15"/>
        <v/>
      </c>
      <c r="T29" s="165" t="str">
        <f t="shared" si="15"/>
        <v/>
      </c>
      <c r="U29" s="165" t="str">
        <f t="shared" si="15"/>
        <v/>
      </c>
      <c r="V29" s="165" t="str">
        <f t="shared" si="15"/>
        <v/>
      </c>
      <c r="W29" s="165" t="str">
        <f t="shared" si="15"/>
        <v/>
      </c>
      <c r="X29" s="165" t="str">
        <f t="shared" si="15"/>
        <v/>
      </c>
      <c r="Y29" s="165" t="str">
        <f t="shared" si="15"/>
        <v/>
      </c>
      <c r="Z29" s="165" t="str">
        <f t="shared" si="15"/>
        <v/>
      </c>
      <c r="AA29" s="165" t="str">
        <f t="shared" si="15"/>
        <v/>
      </c>
      <c r="AB29" s="165" t="str">
        <f t="shared" si="15"/>
        <v/>
      </c>
      <c r="AC29" s="165" t="str">
        <f t="shared" si="15"/>
        <v/>
      </c>
      <c r="AD29" s="165" t="str">
        <f t="shared" si="15"/>
        <v/>
      </c>
      <c r="AE29" s="165" t="str">
        <f t="shared" si="15"/>
        <v/>
      </c>
      <c r="AF29" s="165" t="str">
        <f t="shared" si="15"/>
        <v/>
      </c>
      <c r="AG29" s="165" t="str">
        <f t="shared" si="15"/>
        <v/>
      </c>
      <c r="AH29" s="165" t="str">
        <f t="shared" si="15"/>
        <v/>
      </c>
      <c r="AI29" s="165" t="str">
        <f t="shared" si="15"/>
        <v/>
      </c>
      <c r="AJ29" s="165" t="str">
        <f t="shared" si="15"/>
        <v/>
      </c>
      <c r="AK29" s="165" t="str">
        <f t="shared" si="15"/>
        <v/>
      </c>
      <c r="AL29" s="165" t="str">
        <f t="shared" si="15"/>
        <v/>
      </c>
      <c r="AM29" s="165" t="str">
        <f t="shared" si="15"/>
        <v/>
      </c>
      <c r="AN29" s="165" t="str">
        <f t="shared" si="15"/>
        <v/>
      </c>
      <c r="AO29" s="165" t="str">
        <f t="shared" si="15"/>
        <v/>
      </c>
      <c r="AP29" s="165" t="str">
        <f t="shared" si="15"/>
        <v/>
      </c>
      <c r="AQ29" s="165" t="str">
        <f t="shared" si="15"/>
        <v/>
      </c>
      <c r="AR29" s="165" t="str">
        <f t="shared" si="15"/>
        <v/>
      </c>
      <c r="AS29" s="165" t="str">
        <f t="shared" si="15"/>
        <v/>
      </c>
      <c r="AT29" s="165" t="str">
        <f t="shared" si="15"/>
        <v/>
      </c>
      <c r="AU29" s="165" t="str">
        <f t="shared" si="15"/>
        <v/>
      </c>
      <c r="AV29" s="165" t="str">
        <f t="shared" si="15"/>
        <v/>
      </c>
      <c r="AW29" s="165" t="str">
        <f t="shared" si="15"/>
        <v/>
      </c>
      <c r="AX29" s="165" t="str">
        <f t="shared" si="15"/>
        <v/>
      </c>
      <c r="AY29" s="165" t="str">
        <f t="shared" si="15"/>
        <v/>
      </c>
      <c r="AZ29" s="165" t="str">
        <f t="shared" si="15"/>
        <v/>
      </c>
      <c r="BA29" s="165" t="str">
        <f t="shared" si="15"/>
        <v/>
      </c>
      <c r="BB29" s="165" t="str">
        <f t="shared" si="15"/>
        <v/>
      </c>
      <c r="BC29" s="165" t="str">
        <f t="shared" si="15"/>
        <v/>
      </c>
      <c r="BD29" s="165" t="str">
        <f t="shared" si="15"/>
        <v/>
      </c>
      <c r="BE29" s="165" t="str">
        <f t="shared" si="15"/>
        <v/>
      </c>
      <c r="BF29" s="165" t="str">
        <f t="shared" si="15"/>
        <v/>
      </c>
      <c r="BG29" s="165" t="str">
        <f t="shared" si="15"/>
        <v/>
      </c>
      <c r="BH29" s="165" t="str">
        <f t="shared" si="15"/>
        <v/>
      </c>
      <c r="BI29" s="165" t="str">
        <f t="shared" si="15"/>
        <v/>
      </c>
      <c r="BJ29" s="165" t="str">
        <f t="shared" si="15"/>
        <v/>
      </c>
      <c r="BK29" s="165" t="str">
        <f t="shared" si="15"/>
        <v/>
      </c>
      <c r="BL29" s="165" t="str">
        <f t="shared" si="15"/>
        <v/>
      </c>
      <c r="BM29" s="165" t="str">
        <f t="shared" si="15"/>
        <v/>
      </c>
      <c r="BN29" s="165" t="str">
        <f t="shared" si="15"/>
        <v/>
      </c>
      <c r="BO29" s="165" t="str">
        <f t="shared" si="15"/>
        <v/>
      </c>
      <c r="BP29" s="165" t="str">
        <f t="shared" ref="BP29:DI29" si="16">IF(AND(ISNUMBER(BP16),ISNUMBER(BP28)),BP16-BP28,"")</f>
        <v/>
      </c>
      <c r="BQ29" s="165" t="str">
        <f t="shared" si="16"/>
        <v/>
      </c>
      <c r="BR29" s="165" t="str">
        <f t="shared" si="16"/>
        <v/>
      </c>
      <c r="BS29" s="165" t="str">
        <f t="shared" si="16"/>
        <v/>
      </c>
      <c r="BT29" s="165" t="str">
        <f t="shared" si="16"/>
        <v/>
      </c>
      <c r="BU29" s="165" t="str">
        <f t="shared" si="16"/>
        <v/>
      </c>
      <c r="BV29" s="165" t="str">
        <f t="shared" si="16"/>
        <v/>
      </c>
      <c r="BW29" s="165" t="str">
        <f t="shared" si="16"/>
        <v/>
      </c>
      <c r="BX29" s="165" t="str">
        <f t="shared" si="16"/>
        <v/>
      </c>
      <c r="BY29" s="165" t="str">
        <f t="shared" si="16"/>
        <v/>
      </c>
      <c r="BZ29" s="165" t="str">
        <f t="shared" si="16"/>
        <v/>
      </c>
      <c r="CA29" s="165" t="str">
        <f t="shared" si="16"/>
        <v/>
      </c>
      <c r="CB29" s="165" t="str">
        <f t="shared" si="16"/>
        <v/>
      </c>
      <c r="CC29" s="165" t="str">
        <f t="shared" si="16"/>
        <v/>
      </c>
      <c r="CD29" s="165" t="str">
        <f t="shared" si="16"/>
        <v/>
      </c>
      <c r="CE29" s="165" t="str">
        <f t="shared" si="16"/>
        <v/>
      </c>
      <c r="CF29" s="165" t="str">
        <f t="shared" si="16"/>
        <v/>
      </c>
      <c r="CG29" s="165" t="str">
        <f t="shared" si="16"/>
        <v/>
      </c>
      <c r="CH29" s="165" t="str">
        <f t="shared" si="16"/>
        <v/>
      </c>
      <c r="CI29" s="165" t="str">
        <f t="shared" si="16"/>
        <v/>
      </c>
      <c r="CJ29" s="165" t="str">
        <f t="shared" si="16"/>
        <v/>
      </c>
      <c r="CK29" s="165" t="str">
        <f t="shared" si="16"/>
        <v/>
      </c>
      <c r="CL29" s="165" t="str">
        <f t="shared" si="16"/>
        <v/>
      </c>
      <c r="CM29" s="165" t="str">
        <f t="shared" si="16"/>
        <v/>
      </c>
      <c r="CN29" s="165" t="str">
        <f t="shared" si="16"/>
        <v/>
      </c>
      <c r="CO29" s="165" t="str">
        <f t="shared" si="16"/>
        <v/>
      </c>
      <c r="CP29" s="165" t="str">
        <f t="shared" si="16"/>
        <v/>
      </c>
      <c r="CQ29" s="165" t="str">
        <f t="shared" si="16"/>
        <v/>
      </c>
      <c r="CR29" s="165" t="str">
        <f t="shared" si="16"/>
        <v/>
      </c>
      <c r="CS29" s="165" t="str">
        <f t="shared" si="16"/>
        <v/>
      </c>
      <c r="CT29" s="165" t="str">
        <f t="shared" si="16"/>
        <v/>
      </c>
      <c r="CU29" s="165" t="str">
        <f t="shared" si="16"/>
        <v/>
      </c>
      <c r="CV29" s="165" t="str">
        <f t="shared" si="16"/>
        <v/>
      </c>
      <c r="CW29" s="165" t="str">
        <f t="shared" si="16"/>
        <v/>
      </c>
      <c r="CX29" s="165" t="str">
        <f t="shared" si="16"/>
        <v/>
      </c>
      <c r="CY29" s="165" t="str">
        <f t="shared" si="16"/>
        <v/>
      </c>
      <c r="CZ29" s="165" t="str">
        <f t="shared" si="16"/>
        <v/>
      </c>
      <c r="DA29" s="165" t="str">
        <f t="shared" si="16"/>
        <v/>
      </c>
      <c r="DB29" s="165" t="str">
        <f t="shared" si="16"/>
        <v/>
      </c>
      <c r="DC29" s="165" t="str">
        <f t="shared" si="16"/>
        <v/>
      </c>
      <c r="DD29" s="165" t="str">
        <f t="shared" si="16"/>
        <v/>
      </c>
      <c r="DE29" s="165" t="str">
        <f t="shared" si="16"/>
        <v/>
      </c>
      <c r="DF29" s="165" t="str">
        <f t="shared" si="16"/>
        <v/>
      </c>
      <c r="DG29" s="165" t="str">
        <f t="shared" si="16"/>
        <v/>
      </c>
      <c r="DH29" s="165" t="str">
        <f t="shared" si="16"/>
        <v/>
      </c>
      <c r="DI29" s="165" t="str">
        <f t="shared" si="16"/>
        <v/>
      </c>
    </row>
    <row r="30" spans="1:330">
      <c r="A30" s="1039"/>
      <c r="B30" s="559" t="s">
        <v>179</v>
      </c>
      <c r="C30" s="1106"/>
      <c r="D30" s="164" t="str">
        <f>IF(AND(ISNUMBER(D17),ISNUMBER(D22)),MAX(0,D17-0.105*D22),"")</f>
        <v/>
      </c>
      <c r="E30" s="165" t="str">
        <f t="shared" ref="E30:M30" si="17">IF(AND(ISNUMBER(E17),ISNUMBER(E22)),MAX(0,E17-0.105*E22),"")</f>
        <v/>
      </c>
      <c r="F30" s="165" t="str">
        <f t="shared" si="17"/>
        <v/>
      </c>
      <c r="G30" s="165" t="str">
        <f t="shared" si="17"/>
        <v/>
      </c>
      <c r="H30" s="165" t="str">
        <f t="shared" si="17"/>
        <v/>
      </c>
      <c r="I30" s="165" t="str">
        <f t="shared" si="17"/>
        <v/>
      </c>
      <c r="J30" s="165" t="str">
        <f t="shared" si="17"/>
        <v/>
      </c>
      <c r="K30" s="165" t="str">
        <f t="shared" si="17"/>
        <v/>
      </c>
      <c r="L30" s="165" t="str">
        <f t="shared" si="17"/>
        <v/>
      </c>
      <c r="M30" s="165" t="str">
        <f t="shared" si="17"/>
        <v/>
      </c>
      <c r="N30" s="165" t="str">
        <f>IF(AND(ISNUMBER(N17),ISNUMBER(N22)),MAX(0,N17-0.105*N22),"")</f>
        <v/>
      </c>
      <c r="O30" s="165" t="str">
        <f t="shared" ref="O30:BZ30" si="18">IF(AND(ISNUMBER(O17),ISNUMBER(O22)),MAX(0,O17-0.105*O22),"")</f>
        <v/>
      </c>
      <c r="P30" s="165" t="str">
        <f t="shared" si="18"/>
        <v/>
      </c>
      <c r="Q30" s="165" t="str">
        <f t="shared" si="18"/>
        <v/>
      </c>
      <c r="R30" s="165" t="str">
        <f t="shared" si="18"/>
        <v/>
      </c>
      <c r="S30" s="165" t="str">
        <f t="shared" si="18"/>
        <v/>
      </c>
      <c r="T30" s="165" t="str">
        <f t="shared" si="18"/>
        <v/>
      </c>
      <c r="U30" s="165" t="str">
        <f t="shared" si="18"/>
        <v/>
      </c>
      <c r="V30" s="165" t="str">
        <f t="shared" si="18"/>
        <v/>
      </c>
      <c r="W30" s="165" t="str">
        <f t="shared" si="18"/>
        <v/>
      </c>
      <c r="X30" s="165" t="str">
        <f t="shared" si="18"/>
        <v/>
      </c>
      <c r="Y30" s="165" t="str">
        <f t="shared" si="18"/>
        <v/>
      </c>
      <c r="Z30" s="165" t="str">
        <f t="shared" si="18"/>
        <v/>
      </c>
      <c r="AA30" s="165" t="str">
        <f t="shared" si="18"/>
        <v/>
      </c>
      <c r="AB30" s="165" t="str">
        <f t="shared" si="18"/>
        <v/>
      </c>
      <c r="AC30" s="165" t="str">
        <f t="shared" si="18"/>
        <v/>
      </c>
      <c r="AD30" s="165" t="str">
        <f t="shared" si="18"/>
        <v/>
      </c>
      <c r="AE30" s="165" t="str">
        <f t="shared" si="18"/>
        <v/>
      </c>
      <c r="AF30" s="165" t="str">
        <f t="shared" si="18"/>
        <v/>
      </c>
      <c r="AG30" s="165" t="str">
        <f t="shared" si="18"/>
        <v/>
      </c>
      <c r="AH30" s="165" t="str">
        <f t="shared" si="18"/>
        <v/>
      </c>
      <c r="AI30" s="165" t="str">
        <f t="shared" si="18"/>
        <v/>
      </c>
      <c r="AJ30" s="165" t="str">
        <f t="shared" si="18"/>
        <v/>
      </c>
      <c r="AK30" s="165" t="str">
        <f t="shared" si="18"/>
        <v/>
      </c>
      <c r="AL30" s="165" t="str">
        <f t="shared" si="18"/>
        <v/>
      </c>
      <c r="AM30" s="165" t="str">
        <f t="shared" si="18"/>
        <v/>
      </c>
      <c r="AN30" s="165" t="str">
        <f t="shared" si="18"/>
        <v/>
      </c>
      <c r="AO30" s="165" t="str">
        <f t="shared" si="18"/>
        <v/>
      </c>
      <c r="AP30" s="165" t="str">
        <f t="shared" si="18"/>
        <v/>
      </c>
      <c r="AQ30" s="165" t="str">
        <f t="shared" si="18"/>
        <v/>
      </c>
      <c r="AR30" s="165" t="str">
        <f t="shared" si="18"/>
        <v/>
      </c>
      <c r="AS30" s="165" t="str">
        <f t="shared" si="18"/>
        <v/>
      </c>
      <c r="AT30" s="165" t="str">
        <f t="shared" si="18"/>
        <v/>
      </c>
      <c r="AU30" s="165" t="str">
        <f t="shared" si="18"/>
        <v/>
      </c>
      <c r="AV30" s="165" t="str">
        <f t="shared" si="18"/>
        <v/>
      </c>
      <c r="AW30" s="165" t="str">
        <f t="shared" si="18"/>
        <v/>
      </c>
      <c r="AX30" s="165" t="str">
        <f t="shared" si="18"/>
        <v/>
      </c>
      <c r="AY30" s="165" t="str">
        <f t="shared" si="18"/>
        <v/>
      </c>
      <c r="AZ30" s="165" t="str">
        <f t="shared" si="18"/>
        <v/>
      </c>
      <c r="BA30" s="165" t="str">
        <f t="shared" si="18"/>
        <v/>
      </c>
      <c r="BB30" s="165" t="str">
        <f t="shared" si="18"/>
        <v/>
      </c>
      <c r="BC30" s="165" t="str">
        <f t="shared" si="18"/>
        <v/>
      </c>
      <c r="BD30" s="165" t="str">
        <f t="shared" si="18"/>
        <v/>
      </c>
      <c r="BE30" s="165" t="str">
        <f t="shared" si="18"/>
        <v/>
      </c>
      <c r="BF30" s="165" t="str">
        <f t="shared" si="18"/>
        <v/>
      </c>
      <c r="BG30" s="165" t="str">
        <f t="shared" si="18"/>
        <v/>
      </c>
      <c r="BH30" s="165" t="str">
        <f t="shared" si="18"/>
        <v/>
      </c>
      <c r="BI30" s="165" t="str">
        <f t="shared" si="18"/>
        <v/>
      </c>
      <c r="BJ30" s="165" t="str">
        <f t="shared" si="18"/>
        <v/>
      </c>
      <c r="BK30" s="165" t="str">
        <f t="shared" si="18"/>
        <v/>
      </c>
      <c r="BL30" s="165" t="str">
        <f t="shared" si="18"/>
        <v/>
      </c>
      <c r="BM30" s="165" t="str">
        <f t="shared" si="18"/>
        <v/>
      </c>
      <c r="BN30" s="165" t="str">
        <f t="shared" si="18"/>
        <v/>
      </c>
      <c r="BO30" s="165" t="str">
        <f t="shared" si="18"/>
        <v/>
      </c>
      <c r="BP30" s="165" t="str">
        <f t="shared" si="18"/>
        <v/>
      </c>
      <c r="BQ30" s="165" t="str">
        <f t="shared" si="18"/>
        <v/>
      </c>
      <c r="BR30" s="165" t="str">
        <f t="shared" si="18"/>
        <v/>
      </c>
      <c r="BS30" s="165" t="str">
        <f t="shared" si="18"/>
        <v/>
      </c>
      <c r="BT30" s="165" t="str">
        <f t="shared" si="18"/>
        <v/>
      </c>
      <c r="BU30" s="165" t="str">
        <f t="shared" si="18"/>
        <v/>
      </c>
      <c r="BV30" s="165" t="str">
        <f t="shared" si="18"/>
        <v/>
      </c>
      <c r="BW30" s="165" t="str">
        <f t="shared" si="18"/>
        <v/>
      </c>
      <c r="BX30" s="165" t="str">
        <f t="shared" si="18"/>
        <v/>
      </c>
      <c r="BY30" s="165" t="str">
        <f t="shared" si="18"/>
        <v/>
      </c>
      <c r="BZ30" s="165" t="str">
        <f t="shared" si="18"/>
        <v/>
      </c>
      <c r="CA30" s="165" t="str">
        <f t="shared" ref="CA30:DI30" si="19">IF(AND(ISNUMBER(CA17),ISNUMBER(CA22)),MAX(0,CA17-0.105*CA22),"")</f>
        <v/>
      </c>
      <c r="CB30" s="165" t="str">
        <f t="shared" si="19"/>
        <v/>
      </c>
      <c r="CC30" s="165" t="str">
        <f t="shared" si="19"/>
        <v/>
      </c>
      <c r="CD30" s="165" t="str">
        <f t="shared" si="19"/>
        <v/>
      </c>
      <c r="CE30" s="165" t="str">
        <f t="shared" si="19"/>
        <v/>
      </c>
      <c r="CF30" s="165" t="str">
        <f t="shared" si="19"/>
        <v/>
      </c>
      <c r="CG30" s="165" t="str">
        <f t="shared" si="19"/>
        <v/>
      </c>
      <c r="CH30" s="165" t="str">
        <f t="shared" si="19"/>
        <v/>
      </c>
      <c r="CI30" s="165" t="str">
        <f t="shared" si="19"/>
        <v/>
      </c>
      <c r="CJ30" s="165" t="str">
        <f t="shared" si="19"/>
        <v/>
      </c>
      <c r="CK30" s="165" t="str">
        <f t="shared" si="19"/>
        <v/>
      </c>
      <c r="CL30" s="165" t="str">
        <f t="shared" si="19"/>
        <v/>
      </c>
      <c r="CM30" s="165" t="str">
        <f t="shared" si="19"/>
        <v/>
      </c>
      <c r="CN30" s="165" t="str">
        <f t="shared" si="19"/>
        <v/>
      </c>
      <c r="CO30" s="165" t="str">
        <f t="shared" si="19"/>
        <v/>
      </c>
      <c r="CP30" s="165" t="str">
        <f t="shared" si="19"/>
        <v/>
      </c>
      <c r="CQ30" s="165" t="str">
        <f t="shared" si="19"/>
        <v/>
      </c>
      <c r="CR30" s="165" t="str">
        <f t="shared" si="19"/>
        <v/>
      </c>
      <c r="CS30" s="165" t="str">
        <f t="shared" si="19"/>
        <v/>
      </c>
      <c r="CT30" s="165" t="str">
        <f t="shared" si="19"/>
        <v/>
      </c>
      <c r="CU30" s="165" t="str">
        <f t="shared" si="19"/>
        <v/>
      </c>
      <c r="CV30" s="165" t="str">
        <f t="shared" si="19"/>
        <v/>
      </c>
      <c r="CW30" s="165" t="str">
        <f t="shared" si="19"/>
        <v/>
      </c>
      <c r="CX30" s="165" t="str">
        <f t="shared" si="19"/>
        <v/>
      </c>
      <c r="CY30" s="165" t="str">
        <f t="shared" si="19"/>
        <v/>
      </c>
      <c r="CZ30" s="165" t="str">
        <f t="shared" si="19"/>
        <v/>
      </c>
      <c r="DA30" s="165" t="str">
        <f t="shared" si="19"/>
        <v/>
      </c>
      <c r="DB30" s="165" t="str">
        <f t="shared" si="19"/>
        <v/>
      </c>
      <c r="DC30" s="165" t="str">
        <f t="shared" si="19"/>
        <v/>
      </c>
      <c r="DD30" s="165" t="str">
        <f t="shared" si="19"/>
        <v/>
      </c>
      <c r="DE30" s="165" t="str">
        <f t="shared" si="19"/>
        <v/>
      </c>
      <c r="DF30" s="165" t="str">
        <f t="shared" si="19"/>
        <v/>
      </c>
      <c r="DG30" s="165" t="str">
        <f t="shared" si="19"/>
        <v/>
      </c>
      <c r="DH30" s="165" t="str">
        <f t="shared" si="19"/>
        <v/>
      </c>
      <c r="DI30" s="165" t="str">
        <f t="shared" si="19"/>
        <v/>
      </c>
    </row>
    <row r="31" spans="1:330">
      <c r="A31" s="1039"/>
      <c r="B31" s="564" t="s">
        <v>175</v>
      </c>
      <c r="C31" s="1106"/>
      <c r="D31" s="164" t="str">
        <f t="shared" ref="D31:BO31" si="20">IF(AND(ISNUMBER(D18),ISNUMBER(D19)), D30*D19/(D18+D19), "")</f>
        <v/>
      </c>
      <c r="E31" s="165" t="str">
        <f t="shared" si="20"/>
        <v/>
      </c>
      <c r="F31" s="165" t="str">
        <f t="shared" si="20"/>
        <v/>
      </c>
      <c r="G31" s="165" t="str">
        <f t="shared" si="20"/>
        <v/>
      </c>
      <c r="H31" s="165" t="str">
        <f t="shared" si="20"/>
        <v/>
      </c>
      <c r="I31" s="165" t="str">
        <f t="shared" si="20"/>
        <v/>
      </c>
      <c r="J31" s="165" t="str">
        <f t="shared" si="20"/>
        <v/>
      </c>
      <c r="K31" s="165" t="str">
        <f t="shared" si="20"/>
        <v/>
      </c>
      <c r="L31" s="165" t="str">
        <f t="shared" si="20"/>
        <v/>
      </c>
      <c r="M31" s="165" t="str">
        <f t="shared" si="20"/>
        <v/>
      </c>
      <c r="N31" s="165" t="str">
        <f t="shared" si="20"/>
        <v/>
      </c>
      <c r="O31" s="165" t="str">
        <f t="shared" si="20"/>
        <v/>
      </c>
      <c r="P31" s="165" t="str">
        <f t="shared" si="20"/>
        <v/>
      </c>
      <c r="Q31" s="165" t="str">
        <f t="shared" si="20"/>
        <v/>
      </c>
      <c r="R31" s="165" t="str">
        <f t="shared" si="20"/>
        <v/>
      </c>
      <c r="S31" s="165" t="str">
        <f t="shared" si="20"/>
        <v/>
      </c>
      <c r="T31" s="165" t="str">
        <f t="shared" si="20"/>
        <v/>
      </c>
      <c r="U31" s="165" t="str">
        <f t="shared" si="20"/>
        <v/>
      </c>
      <c r="V31" s="165" t="str">
        <f t="shared" si="20"/>
        <v/>
      </c>
      <c r="W31" s="165" t="str">
        <f t="shared" si="20"/>
        <v/>
      </c>
      <c r="X31" s="165" t="str">
        <f t="shared" si="20"/>
        <v/>
      </c>
      <c r="Y31" s="165" t="str">
        <f t="shared" si="20"/>
        <v/>
      </c>
      <c r="Z31" s="165" t="str">
        <f t="shared" si="20"/>
        <v/>
      </c>
      <c r="AA31" s="165" t="str">
        <f t="shared" si="20"/>
        <v/>
      </c>
      <c r="AB31" s="165" t="str">
        <f t="shared" si="20"/>
        <v/>
      </c>
      <c r="AC31" s="165" t="str">
        <f t="shared" si="20"/>
        <v/>
      </c>
      <c r="AD31" s="165" t="str">
        <f t="shared" si="20"/>
        <v/>
      </c>
      <c r="AE31" s="165" t="str">
        <f t="shared" si="20"/>
        <v/>
      </c>
      <c r="AF31" s="165" t="str">
        <f t="shared" si="20"/>
        <v/>
      </c>
      <c r="AG31" s="165" t="str">
        <f t="shared" si="20"/>
        <v/>
      </c>
      <c r="AH31" s="165" t="str">
        <f t="shared" si="20"/>
        <v/>
      </c>
      <c r="AI31" s="165" t="str">
        <f t="shared" si="20"/>
        <v/>
      </c>
      <c r="AJ31" s="165" t="str">
        <f t="shared" si="20"/>
        <v/>
      </c>
      <c r="AK31" s="165" t="str">
        <f t="shared" si="20"/>
        <v/>
      </c>
      <c r="AL31" s="165" t="str">
        <f t="shared" si="20"/>
        <v/>
      </c>
      <c r="AM31" s="165" t="str">
        <f t="shared" si="20"/>
        <v/>
      </c>
      <c r="AN31" s="165" t="str">
        <f t="shared" si="20"/>
        <v/>
      </c>
      <c r="AO31" s="165" t="str">
        <f t="shared" si="20"/>
        <v/>
      </c>
      <c r="AP31" s="165" t="str">
        <f t="shared" si="20"/>
        <v/>
      </c>
      <c r="AQ31" s="165" t="str">
        <f t="shared" si="20"/>
        <v/>
      </c>
      <c r="AR31" s="165" t="str">
        <f t="shared" si="20"/>
        <v/>
      </c>
      <c r="AS31" s="165" t="str">
        <f t="shared" si="20"/>
        <v/>
      </c>
      <c r="AT31" s="165" t="str">
        <f t="shared" si="20"/>
        <v/>
      </c>
      <c r="AU31" s="165" t="str">
        <f t="shared" si="20"/>
        <v/>
      </c>
      <c r="AV31" s="165" t="str">
        <f t="shared" si="20"/>
        <v/>
      </c>
      <c r="AW31" s="165" t="str">
        <f t="shared" si="20"/>
        <v/>
      </c>
      <c r="AX31" s="165" t="str">
        <f t="shared" si="20"/>
        <v/>
      </c>
      <c r="AY31" s="165" t="str">
        <f t="shared" si="20"/>
        <v/>
      </c>
      <c r="AZ31" s="165" t="str">
        <f t="shared" si="20"/>
        <v/>
      </c>
      <c r="BA31" s="165" t="str">
        <f t="shared" si="20"/>
        <v/>
      </c>
      <c r="BB31" s="165" t="str">
        <f t="shared" si="20"/>
        <v/>
      </c>
      <c r="BC31" s="165" t="str">
        <f t="shared" si="20"/>
        <v/>
      </c>
      <c r="BD31" s="165" t="str">
        <f t="shared" si="20"/>
        <v/>
      </c>
      <c r="BE31" s="165" t="str">
        <f t="shared" si="20"/>
        <v/>
      </c>
      <c r="BF31" s="165" t="str">
        <f t="shared" si="20"/>
        <v/>
      </c>
      <c r="BG31" s="165" t="str">
        <f t="shared" si="20"/>
        <v/>
      </c>
      <c r="BH31" s="165" t="str">
        <f t="shared" si="20"/>
        <v/>
      </c>
      <c r="BI31" s="165" t="str">
        <f t="shared" si="20"/>
        <v/>
      </c>
      <c r="BJ31" s="165" t="str">
        <f t="shared" si="20"/>
        <v/>
      </c>
      <c r="BK31" s="165" t="str">
        <f t="shared" si="20"/>
        <v/>
      </c>
      <c r="BL31" s="165" t="str">
        <f t="shared" si="20"/>
        <v/>
      </c>
      <c r="BM31" s="165" t="str">
        <f t="shared" si="20"/>
        <v/>
      </c>
      <c r="BN31" s="165" t="str">
        <f t="shared" si="20"/>
        <v/>
      </c>
      <c r="BO31" s="165" t="str">
        <f t="shared" si="20"/>
        <v/>
      </c>
      <c r="BP31" s="165" t="str">
        <f t="shared" ref="BP31:DI31" si="21">IF(AND(ISNUMBER(BP18),ISNUMBER(BP19)), BP30*BP19/(BP18+BP19), "")</f>
        <v/>
      </c>
      <c r="BQ31" s="165" t="str">
        <f t="shared" si="21"/>
        <v/>
      </c>
      <c r="BR31" s="165" t="str">
        <f t="shared" si="21"/>
        <v/>
      </c>
      <c r="BS31" s="165" t="str">
        <f t="shared" si="21"/>
        <v/>
      </c>
      <c r="BT31" s="165" t="str">
        <f t="shared" si="21"/>
        <v/>
      </c>
      <c r="BU31" s="165" t="str">
        <f t="shared" si="21"/>
        <v/>
      </c>
      <c r="BV31" s="165" t="str">
        <f t="shared" si="21"/>
        <v/>
      </c>
      <c r="BW31" s="165" t="str">
        <f t="shared" si="21"/>
        <v/>
      </c>
      <c r="BX31" s="165" t="str">
        <f t="shared" si="21"/>
        <v/>
      </c>
      <c r="BY31" s="165" t="str">
        <f t="shared" si="21"/>
        <v/>
      </c>
      <c r="BZ31" s="165" t="str">
        <f t="shared" si="21"/>
        <v/>
      </c>
      <c r="CA31" s="165" t="str">
        <f t="shared" si="21"/>
        <v/>
      </c>
      <c r="CB31" s="165" t="str">
        <f t="shared" si="21"/>
        <v/>
      </c>
      <c r="CC31" s="165" t="str">
        <f t="shared" si="21"/>
        <v/>
      </c>
      <c r="CD31" s="165" t="str">
        <f t="shared" si="21"/>
        <v/>
      </c>
      <c r="CE31" s="165" t="str">
        <f t="shared" si="21"/>
        <v/>
      </c>
      <c r="CF31" s="165" t="str">
        <f t="shared" si="21"/>
        <v/>
      </c>
      <c r="CG31" s="165" t="str">
        <f t="shared" si="21"/>
        <v/>
      </c>
      <c r="CH31" s="165" t="str">
        <f t="shared" si="21"/>
        <v/>
      </c>
      <c r="CI31" s="165" t="str">
        <f t="shared" si="21"/>
        <v/>
      </c>
      <c r="CJ31" s="165" t="str">
        <f t="shared" si="21"/>
        <v/>
      </c>
      <c r="CK31" s="165" t="str">
        <f t="shared" si="21"/>
        <v/>
      </c>
      <c r="CL31" s="165" t="str">
        <f t="shared" si="21"/>
        <v/>
      </c>
      <c r="CM31" s="165" t="str">
        <f t="shared" si="21"/>
        <v/>
      </c>
      <c r="CN31" s="165" t="str">
        <f t="shared" si="21"/>
        <v/>
      </c>
      <c r="CO31" s="165" t="str">
        <f t="shared" si="21"/>
        <v/>
      </c>
      <c r="CP31" s="165" t="str">
        <f t="shared" si="21"/>
        <v/>
      </c>
      <c r="CQ31" s="165" t="str">
        <f t="shared" si="21"/>
        <v/>
      </c>
      <c r="CR31" s="165" t="str">
        <f t="shared" si="21"/>
        <v/>
      </c>
      <c r="CS31" s="165" t="str">
        <f t="shared" si="21"/>
        <v/>
      </c>
      <c r="CT31" s="165" t="str">
        <f t="shared" si="21"/>
        <v/>
      </c>
      <c r="CU31" s="165" t="str">
        <f t="shared" si="21"/>
        <v/>
      </c>
      <c r="CV31" s="165" t="str">
        <f t="shared" si="21"/>
        <v/>
      </c>
      <c r="CW31" s="165" t="str">
        <f t="shared" si="21"/>
        <v/>
      </c>
      <c r="CX31" s="165" t="str">
        <f t="shared" si="21"/>
        <v/>
      </c>
      <c r="CY31" s="165" t="str">
        <f t="shared" si="21"/>
        <v/>
      </c>
      <c r="CZ31" s="165" t="str">
        <f t="shared" si="21"/>
        <v/>
      </c>
      <c r="DA31" s="165" t="str">
        <f t="shared" si="21"/>
        <v/>
      </c>
      <c r="DB31" s="165" t="str">
        <f t="shared" si="21"/>
        <v/>
      </c>
      <c r="DC31" s="165" t="str">
        <f t="shared" si="21"/>
        <v/>
      </c>
      <c r="DD31" s="165" t="str">
        <f t="shared" si="21"/>
        <v/>
      </c>
      <c r="DE31" s="165" t="str">
        <f t="shared" si="21"/>
        <v/>
      </c>
      <c r="DF31" s="165" t="str">
        <f t="shared" si="21"/>
        <v/>
      </c>
      <c r="DG31" s="165" t="str">
        <f t="shared" si="21"/>
        <v/>
      </c>
      <c r="DH31" s="165" t="str">
        <f t="shared" si="21"/>
        <v/>
      </c>
      <c r="DI31" s="165" t="str">
        <f t="shared" si="21"/>
        <v/>
      </c>
    </row>
    <row r="32" spans="1:330" ht="30.75" thickBot="1">
      <c r="A32" s="1039"/>
      <c r="B32" s="568" t="s">
        <v>180</v>
      </c>
      <c r="C32" s="145"/>
      <c r="D32" s="164" t="str">
        <f t="shared" ref="D32:BO32" si="22">IF(AND(ISNUMBER(D19),ISNUMBER(D31)), D19-D31, "")</f>
        <v/>
      </c>
      <c r="E32" s="165" t="str">
        <f t="shared" si="22"/>
        <v/>
      </c>
      <c r="F32" s="165" t="str">
        <f t="shared" si="22"/>
        <v/>
      </c>
      <c r="G32" s="165" t="str">
        <f t="shared" si="22"/>
        <v/>
      </c>
      <c r="H32" s="165" t="str">
        <f t="shared" si="22"/>
        <v/>
      </c>
      <c r="I32" s="165" t="str">
        <f t="shared" si="22"/>
        <v/>
      </c>
      <c r="J32" s="165" t="str">
        <f t="shared" si="22"/>
        <v/>
      </c>
      <c r="K32" s="165" t="str">
        <f t="shared" si="22"/>
        <v/>
      </c>
      <c r="L32" s="165" t="str">
        <f t="shared" si="22"/>
        <v/>
      </c>
      <c r="M32" s="165" t="str">
        <f t="shared" si="22"/>
        <v/>
      </c>
      <c r="N32" s="165" t="str">
        <f t="shared" si="22"/>
        <v/>
      </c>
      <c r="O32" s="165" t="str">
        <f t="shared" si="22"/>
        <v/>
      </c>
      <c r="P32" s="165" t="str">
        <f t="shared" si="22"/>
        <v/>
      </c>
      <c r="Q32" s="165" t="str">
        <f t="shared" si="22"/>
        <v/>
      </c>
      <c r="R32" s="165" t="str">
        <f t="shared" si="22"/>
        <v/>
      </c>
      <c r="S32" s="165" t="str">
        <f t="shared" si="22"/>
        <v/>
      </c>
      <c r="T32" s="165" t="str">
        <f t="shared" si="22"/>
        <v/>
      </c>
      <c r="U32" s="165" t="str">
        <f t="shared" si="22"/>
        <v/>
      </c>
      <c r="V32" s="165" t="str">
        <f t="shared" si="22"/>
        <v/>
      </c>
      <c r="W32" s="165" t="str">
        <f t="shared" si="22"/>
        <v/>
      </c>
      <c r="X32" s="165" t="str">
        <f t="shared" si="22"/>
        <v/>
      </c>
      <c r="Y32" s="165" t="str">
        <f t="shared" si="22"/>
        <v/>
      </c>
      <c r="Z32" s="165" t="str">
        <f t="shared" si="22"/>
        <v/>
      </c>
      <c r="AA32" s="165" t="str">
        <f t="shared" si="22"/>
        <v/>
      </c>
      <c r="AB32" s="165" t="str">
        <f t="shared" si="22"/>
        <v/>
      </c>
      <c r="AC32" s="165" t="str">
        <f t="shared" si="22"/>
        <v/>
      </c>
      <c r="AD32" s="165" t="str">
        <f t="shared" si="22"/>
        <v/>
      </c>
      <c r="AE32" s="165" t="str">
        <f t="shared" si="22"/>
        <v/>
      </c>
      <c r="AF32" s="165" t="str">
        <f t="shared" si="22"/>
        <v/>
      </c>
      <c r="AG32" s="165" t="str">
        <f t="shared" si="22"/>
        <v/>
      </c>
      <c r="AH32" s="165" t="str">
        <f t="shared" si="22"/>
        <v/>
      </c>
      <c r="AI32" s="165" t="str">
        <f t="shared" si="22"/>
        <v/>
      </c>
      <c r="AJ32" s="165" t="str">
        <f t="shared" si="22"/>
        <v/>
      </c>
      <c r="AK32" s="165" t="str">
        <f t="shared" si="22"/>
        <v/>
      </c>
      <c r="AL32" s="165" t="str">
        <f t="shared" si="22"/>
        <v/>
      </c>
      <c r="AM32" s="165" t="str">
        <f t="shared" si="22"/>
        <v/>
      </c>
      <c r="AN32" s="165" t="str">
        <f t="shared" si="22"/>
        <v/>
      </c>
      <c r="AO32" s="165" t="str">
        <f t="shared" si="22"/>
        <v/>
      </c>
      <c r="AP32" s="165" t="str">
        <f t="shared" si="22"/>
        <v/>
      </c>
      <c r="AQ32" s="165" t="str">
        <f t="shared" si="22"/>
        <v/>
      </c>
      <c r="AR32" s="165" t="str">
        <f t="shared" si="22"/>
        <v/>
      </c>
      <c r="AS32" s="165" t="str">
        <f t="shared" si="22"/>
        <v/>
      </c>
      <c r="AT32" s="165" t="str">
        <f t="shared" si="22"/>
        <v/>
      </c>
      <c r="AU32" s="165" t="str">
        <f t="shared" si="22"/>
        <v/>
      </c>
      <c r="AV32" s="165" t="str">
        <f t="shared" si="22"/>
        <v/>
      </c>
      <c r="AW32" s="165" t="str">
        <f t="shared" si="22"/>
        <v/>
      </c>
      <c r="AX32" s="165" t="str">
        <f t="shared" si="22"/>
        <v/>
      </c>
      <c r="AY32" s="165" t="str">
        <f t="shared" si="22"/>
        <v/>
      </c>
      <c r="AZ32" s="165" t="str">
        <f t="shared" si="22"/>
        <v/>
      </c>
      <c r="BA32" s="165" t="str">
        <f t="shared" si="22"/>
        <v/>
      </c>
      <c r="BB32" s="165" t="str">
        <f t="shared" si="22"/>
        <v/>
      </c>
      <c r="BC32" s="165" t="str">
        <f t="shared" si="22"/>
        <v/>
      </c>
      <c r="BD32" s="165" t="str">
        <f t="shared" si="22"/>
        <v/>
      </c>
      <c r="BE32" s="165" t="str">
        <f t="shared" si="22"/>
        <v/>
      </c>
      <c r="BF32" s="165" t="str">
        <f t="shared" si="22"/>
        <v/>
      </c>
      <c r="BG32" s="165" t="str">
        <f t="shared" si="22"/>
        <v/>
      </c>
      <c r="BH32" s="165" t="str">
        <f t="shared" si="22"/>
        <v/>
      </c>
      <c r="BI32" s="165" t="str">
        <f t="shared" si="22"/>
        <v/>
      </c>
      <c r="BJ32" s="165" t="str">
        <f t="shared" si="22"/>
        <v/>
      </c>
      <c r="BK32" s="165" t="str">
        <f t="shared" si="22"/>
        <v/>
      </c>
      <c r="BL32" s="165" t="str">
        <f t="shared" si="22"/>
        <v/>
      </c>
      <c r="BM32" s="165" t="str">
        <f t="shared" si="22"/>
        <v/>
      </c>
      <c r="BN32" s="165" t="str">
        <f t="shared" si="22"/>
        <v/>
      </c>
      <c r="BO32" s="165" t="str">
        <f t="shared" si="22"/>
        <v/>
      </c>
      <c r="BP32" s="165" t="str">
        <f t="shared" ref="BP32:DI32" si="23">IF(AND(ISNUMBER(BP19),ISNUMBER(BP31)), BP19-BP31, "")</f>
        <v/>
      </c>
      <c r="BQ32" s="165" t="str">
        <f t="shared" si="23"/>
        <v/>
      </c>
      <c r="BR32" s="165" t="str">
        <f t="shared" si="23"/>
        <v/>
      </c>
      <c r="BS32" s="165" t="str">
        <f t="shared" si="23"/>
        <v/>
      </c>
      <c r="BT32" s="165" t="str">
        <f t="shared" si="23"/>
        <v/>
      </c>
      <c r="BU32" s="165" t="str">
        <f t="shared" si="23"/>
        <v/>
      </c>
      <c r="BV32" s="165" t="str">
        <f t="shared" si="23"/>
        <v/>
      </c>
      <c r="BW32" s="165" t="str">
        <f t="shared" si="23"/>
        <v/>
      </c>
      <c r="BX32" s="165" t="str">
        <f t="shared" si="23"/>
        <v/>
      </c>
      <c r="BY32" s="165" t="str">
        <f t="shared" si="23"/>
        <v/>
      </c>
      <c r="BZ32" s="165" t="str">
        <f t="shared" si="23"/>
        <v/>
      </c>
      <c r="CA32" s="165" t="str">
        <f t="shared" si="23"/>
        <v/>
      </c>
      <c r="CB32" s="165" t="str">
        <f t="shared" si="23"/>
        <v/>
      </c>
      <c r="CC32" s="165" t="str">
        <f t="shared" si="23"/>
        <v/>
      </c>
      <c r="CD32" s="165" t="str">
        <f t="shared" si="23"/>
        <v/>
      </c>
      <c r="CE32" s="165" t="str">
        <f t="shared" si="23"/>
        <v/>
      </c>
      <c r="CF32" s="165" t="str">
        <f t="shared" si="23"/>
        <v/>
      </c>
      <c r="CG32" s="165" t="str">
        <f t="shared" si="23"/>
        <v/>
      </c>
      <c r="CH32" s="165" t="str">
        <f t="shared" si="23"/>
        <v/>
      </c>
      <c r="CI32" s="165" t="str">
        <f t="shared" si="23"/>
        <v/>
      </c>
      <c r="CJ32" s="165" t="str">
        <f t="shared" si="23"/>
        <v/>
      </c>
      <c r="CK32" s="165" t="str">
        <f t="shared" si="23"/>
        <v/>
      </c>
      <c r="CL32" s="165" t="str">
        <f t="shared" si="23"/>
        <v/>
      </c>
      <c r="CM32" s="165" t="str">
        <f t="shared" si="23"/>
        <v/>
      </c>
      <c r="CN32" s="165" t="str">
        <f t="shared" si="23"/>
        <v/>
      </c>
      <c r="CO32" s="165" t="str">
        <f t="shared" si="23"/>
        <v/>
      </c>
      <c r="CP32" s="165" t="str">
        <f t="shared" si="23"/>
        <v/>
      </c>
      <c r="CQ32" s="165" t="str">
        <f t="shared" si="23"/>
        <v/>
      </c>
      <c r="CR32" s="165" t="str">
        <f t="shared" si="23"/>
        <v/>
      </c>
      <c r="CS32" s="165" t="str">
        <f t="shared" si="23"/>
        <v/>
      </c>
      <c r="CT32" s="165" t="str">
        <f t="shared" si="23"/>
        <v/>
      </c>
      <c r="CU32" s="165" t="str">
        <f t="shared" si="23"/>
        <v/>
      </c>
      <c r="CV32" s="165" t="str">
        <f t="shared" si="23"/>
        <v/>
      </c>
      <c r="CW32" s="165" t="str">
        <f t="shared" si="23"/>
        <v/>
      </c>
      <c r="CX32" s="165" t="str">
        <f t="shared" si="23"/>
        <v/>
      </c>
      <c r="CY32" s="165" t="str">
        <f t="shared" si="23"/>
        <v/>
      </c>
      <c r="CZ32" s="165" t="str">
        <f t="shared" si="23"/>
        <v/>
      </c>
      <c r="DA32" s="165" t="str">
        <f t="shared" si="23"/>
        <v/>
      </c>
      <c r="DB32" s="165" t="str">
        <f t="shared" si="23"/>
        <v/>
      </c>
      <c r="DC32" s="165" t="str">
        <f t="shared" si="23"/>
        <v/>
      </c>
      <c r="DD32" s="165" t="str">
        <f t="shared" si="23"/>
        <v/>
      </c>
      <c r="DE32" s="165" t="str">
        <f t="shared" si="23"/>
        <v/>
      </c>
      <c r="DF32" s="165" t="str">
        <f t="shared" si="23"/>
        <v/>
      </c>
      <c r="DG32" s="165" t="str">
        <f t="shared" si="23"/>
        <v/>
      </c>
      <c r="DH32" s="165" t="str">
        <f t="shared" si="23"/>
        <v/>
      </c>
      <c r="DI32" s="165" t="str">
        <f t="shared" si="23"/>
        <v/>
      </c>
    </row>
    <row r="33" spans="1:113" ht="15.75" thickBot="1">
      <c r="A33" s="1039"/>
      <c r="B33" s="569" t="s">
        <v>181</v>
      </c>
      <c r="C33" s="168" t="str">
        <f>IF(SUM(D33:DI33)&gt;0, SUM(D33:DI33), "")</f>
        <v/>
      </c>
      <c r="D33" s="164" t="str">
        <f>IF(ISNUMBER(D26), MAX(0,D26), "")</f>
        <v/>
      </c>
      <c r="E33" s="165" t="str">
        <f t="shared" ref="E33:M33" si="24">IF(ISNUMBER(E26), MAX(0,E26), "")</f>
        <v/>
      </c>
      <c r="F33" s="165" t="str">
        <f t="shared" si="24"/>
        <v/>
      </c>
      <c r="G33" s="165" t="str">
        <f t="shared" si="24"/>
        <v/>
      </c>
      <c r="H33" s="165" t="str">
        <f t="shared" si="24"/>
        <v/>
      </c>
      <c r="I33" s="165" t="str">
        <f t="shared" si="24"/>
        <v/>
      </c>
      <c r="J33" s="165" t="str">
        <f t="shared" si="24"/>
        <v/>
      </c>
      <c r="K33" s="165" t="str">
        <f t="shared" si="24"/>
        <v/>
      </c>
      <c r="L33" s="165" t="str">
        <f t="shared" si="24"/>
        <v/>
      </c>
      <c r="M33" s="165" t="str">
        <f t="shared" si="24"/>
        <v/>
      </c>
      <c r="N33" s="164" t="str">
        <f>IF(ISNUMBER(N26), MAX(0,N26), "")</f>
        <v/>
      </c>
      <c r="O33" s="165" t="str">
        <f t="shared" ref="O33:BZ33" si="25">IF(ISNUMBER(O26), MAX(0,O26), "")</f>
        <v/>
      </c>
      <c r="P33" s="165" t="str">
        <f t="shared" si="25"/>
        <v/>
      </c>
      <c r="Q33" s="165" t="str">
        <f t="shared" si="25"/>
        <v/>
      </c>
      <c r="R33" s="165" t="str">
        <f t="shared" si="25"/>
        <v/>
      </c>
      <c r="S33" s="165" t="str">
        <f t="shared" si="25"/>
        <v/>
      </c>
      <c r="T33" s="165" t="str">
        <f t="shared" si="25"/>
        <v/>
      </c>
      <c r="U33" s="165" t="str">
        <f t="shared" si="25"/>
        <v/>
      </c>
      <c r="V33" s="165" t="str">
        <f t="shared" si="25"/>
        <v/>
      </c>
      <c r="W33" s="165" t="str">
        <f t="shared" si="25"/>
        <v/>
      </c>
      <c r="X33" s="164" t="str">
        <f t="shared" si="25"/>
        <v/>
      </c>
      <c r="Y33" s="165" t="str">
        <f t="shared" si="25"/>
        <v/>
      </c>
      <c r="Z33" s="165" t="str">
        <f t="shared" si="25"/>
        <v/>
      </c>
      <c r="AA33" s="165" t="str">
        <f t="shared" si="25"/>
        <v/>
      </c>
      <c r="AB33" s="165" t="str">
        <f t="shared" si="25"/>
        <v/>
      </c>
      <c r="AC33" s="165" t="str">
        <f t="shared" si="25"/>
        <v/>
      </c>
      <c r="AD33" s="165" t="str">
        <f t="shared" si="25"/>
        <v/>
      </c>
      <c r="AE33" s="165" t="str">
        <f t="shared" si="25"/>
        <v/>
      </c>
      <c r="AF33" s="165" t="str">
        <f t="shared" si="25"/>
        <v/>
      </c>
      <c r="AG33" s="165" t="str">
        <f t="shared" si="25"/>
        <v/>
      </c>
      <c r="AH33" s="164" t="str">
        <f t="shared" si="25"/>
        <v/>
      </c>
      <c r="AI33" s="165" t="str">
        <f t="shared" si="25"/>
        <v/>
      </c>
      <c r="AJ33" s="165" t="str">
        <f t="shared" si="25"/>
        <v/>
      </c>
      <c r="AK33" s="165" t="str">
        <f t="shared" si="25"/>
        <v/>
      </c>
      <c r="AL33" s="165" t="str">
        <f t="shared" si="25"/>
        <v/>
      </c>
      <c r="AM33" s="165" t="str">
        <f t="shared" si="25"/>
        <v/>
      </c>
      <c r="AN33" s="165" t="str">
        <f t="shared" si="25"/>
        <v/>
      </c>
      <c r="AO33" s="165" t="str">
        <f t="shared" si="25"/>
        <v/>
      </c>
      <c r="AP33" s="165" t="str">
        <f t="shared" si="25"/>
        <v/>
      </c>
      <c r="AQ33" s="165" t="str">
        <f t="shared" si="25"/>
        <v/>
      </c>
      <c r="AR33" s="164" t="str">
        <f t="shared" si="25"/>
        <v/>
      </c>
      <c r="AS33" s="165" t="str">
        <f t="shared" si="25"/>
        <v/>
      </c>
      <c r="AT33" s="165" t="str">
        <f t="shared" si="25"/>
        <v/>
      </c>
      <c r="AU33" s="165" t="str">
        <f t="shared" si="25"/>
        <v/>
      </c>
      <c r="AV33" s="165" t="str">
        <f t="shared" si="25"/>
        <v/>
      </c>
      <c r="AW33" s="165" t="str">
        <f t="shared" si="25"/>
        <v/>
      </c>
      <c r="AX33" s="165" t="str">
        <f t="shared" si="25"/>
        <v/>
      </c>
      <c r="AY33" s="165" t="str">
        <f t="shared" si="25"/>
        <v/>
      </c>
      <c r="AZ33" s="165" t="str">
        <f t="shared" si="25"/>
        <v/>
      </c>
      <c r="BA33" s="165" t="str">
        <f t="shared" si="25"/>
        <v/>
      </c>
      <c r="BB33" s="164" t="str">
        <f t="shared" si="25"/>
        <v/>
      </c>
      <c r="BC33" s="165" t="str">
        <f t="shared" si="25"/>
        <v/>
      </c>
      <c r="BD33" s="165" t="str">
        <f t="shared" si="25"/>
        <v/>
      </c>
      <c r="BE33" s="165" t="str">
        <f t="shared" si="25"/>
        <v/>
      </c>
      <c r="BF33" s="165" t="str">
        <f t="shared" si="25"/>
        <v/>
      </c>
      <c r="BG33" s="165" t="str">
        <f t="shared" si="25"/>
        <v/>
      </c>
      <c r="BH33" s="165" t="str">
        <f t="shared" si="25"/>
        <v/>
      </c>
      <c r="BI33" s="165" t="str">
        <f t="shared" si="25"/>
        <v/>
      </c>
      <c r="BJ33" s="165" t="str">
        <f t="shared" si="25"/>
        <v/>
      </c>
      <c r="BK33" s="165" t="str">
        <f t="shared" si="25"/>
        <v/>
      </c>
      <c r="BL33" s="164" t="str">
        <f t="shared" si="25"/>
        <v/>
      </c>
      <c r="BM33" s="165" t="str">
        <f t="shared" si="25"/>
        <v/>
      </c>
      <c r="BN33" s="165" t="str">
        <f t="shared" si="25"/>
        <v/>
      </c>
      <c r="BO33" s="165" t="str">
        <f t="shared" si="25"/>
        <v/>
      </c>
      <c r="BP33" s="165" t="str">
        <f t="shared" si="25"/>
        <v/>
      </c>
      <c r="BQ33" s="165" t="str">
        <f t="shared" si="25"/>
        <v/>
      </c>
      <c r="BR33" s="165" t="str">
        <f t="shared" si="25"/>
        <v/>
      </c>
      <c r="BS33" s="165" t="str">
        <f t="shared" si="25"/>
        <v/>
      </c>
      <c r="BT33" s="165" t="str">
        <f t="shared" si="25"/>
        <v/>
      </c>
      <c r="BU33" s="165" t="str">
        <f t="shared" si="25"/>
        <v/>
      </c>
      <c r="BV33" s="164" t="str">
        <f t="shared" si="25"/>
        <v/>
      </c>
      <c r="BW33" s="165" t="str">
        <f t="shared" si="25"/>
        <v/>
      </c>
      <c r="BX33" s="165" t="str">
        <f t="shared" si="25"/>
        <v/>
      </c>
      <c r="BY33" s="165" t="str">
        <f t="shared" si="25"/>
        <v/>
      </c>
      <c r="BZ33" s="165" t="str">
        <f t="shared" si="25"/>
        <v/>
      </c>
      <c r="CA33" s="165" t="str">
        <f t="shared" ref="CA33:DI33" si="26">IF(ISNUMBER(CA26), MAX(0,CA26), "")</f>
        <v/>
      </c>
      <c r="CB33" s="165" t="str">
        <f t="shared" si="26"/>
        <v/>
      </c>
      <c r="CC33" s="165" t="str">
        <f t="shared" si="26"/>
        <v/>
      </c>
      <c r="CD33" s="165" t="str">
        <f t="shared" si="26"/>
        <v/>
      </c>
      <c r="CE33" s="165" t="str">
        <f t="shared" si="26"/>
        <v/>
      </c>
      <c r="CF33" s="164" t="str">
        <f t="shared" si="26"/>
        <v/>
      </c>
      <c r="CG33" s="165" t="str">
        <f t="shared" si="26"/>
        <v/>
      </c>
      <c r="CH33" s="165" t="str">
        <f t="shared" si="26"/>
        <v/>
      </c>
      <c r="CI33" s="165" t="str">
        <f t="shared" si="26"/>
        <v/>
      </c>
      <c r="CJ33" s="165" t="str">
        <f t="shared" si="26"/>
        <v/>
      </c>
      <c r="CK33" s="165" t="str">
        <f t="shared" si="26"/>
        <v/>
      </c>
      <c r="CL33" s="165" t="str">
        <f t="shared" si="26"/>
        <v/>
      </c>
      <c r="CM33" s="165" t="str">
        <f t="shared" si="26"/>
        <v/>
      </c>
      <c r="CN33" s="165" t="str">
        <f t="shared" si="26"/>
        <v/>
      </c>
      <c r="CO33" s="165" t="str">
        <f t="shared" si="26"/>
        <v/>
      </c>
      <c r="CP33" s="164" t="str">
        <f t="shared" si="26"/>
        <v/>
      </c>
      <c r="CQ33" s="165" t="str">
        <f t="shared" si="26"/>
        <v/>
      </c>
      <c r="CR33" s="165" t="str">
        <f t="shared" si="26"/>
        <v/>
      </c>
      <c r="CS33" s="165" t="str">
        <f t="shared" si="26"/>
        <v/>
      </c>
      <c r="CT33" s="165" t="str">
        <f t="shared" si="26"/>
        <v/>
      </c>
      <c r="CU33" s="165" t="str">
        <f t="shared" si="26"/>
        <v/>
      </c>
      <c r="CV33" s="165" t="str">
        <f t="shared" si="26"/>
        <v/>
      </c>
      <c r="CW33" s="165" t="str">
        <f t="shared" si="26"/>
        <v/>
      </c>
      <c r="CX33" s="165" t="str">
        <f t="shared" si="26"/>
        <v/>
      </c>
      <c r="CY33" s="165" t="str">
        <f t="shared" si="26"/>
        <v/>
      </c>
      <c r="CZ33" s="164" t="str">
        <f t="shared" si="26"/>
        <v/>
      </c>
      <c r="DA33" s="165" t="str">
        <f t="shared" si="26"/>
        <v/>
      </c>
      <c r="DB33" s="165" t="str">
        <f t="shared" si="26"/>
        <v/>
      </c>
      <c r="DC33" s="165" t="str">
        <f t="shared" si="26"/>
        <v/>
      </c>
      <c r="DD33" s="165" t="str">
        <f t="shared" si="26"/>
        <v/>
      </c>
      <c r="DE33" s="165" t="str">
        <f t="shared" si="26"/>
        <v/>
      </c>
      <c r="DF33" s="165" t="str">
        <f t="shared" si="26"/>
        <v/>
      </c>
      <c r="DG33" s="165" t="str">
        <f t="shared" si="26"/>
        <v/>
      </c>
      <c r="DH33" s="165" t="str">
        <f t="shared" si="26"/>
        <v/>
      </c>
      <c r="DI33" s="165" t="str">
        <f t="shared" si="26"/>
        <v/>
      </c>
    </row>
    <row r="34" spans="1:113" ht="30.75" thickBot="1">
      <c r="A34" s="1039"/>
      <c r="B34" s="569" t="s">
        <v>182</v>
      </c>
      <c r="C34" s="169" t="str">
        <f>IF(SUM(D34:DI34)&gt;0, SUM(D34:DI34), "")</f>
        <v/>
      </c>
      <c r="D34" s="164" t="str">
        <f t="shared" ref="D34:BO34" si="27">IF(AND(ISNUMBER(D29),ISNUMBER(D33)),MAX(0,D29-D33), "")</f>
        <v/>
      </c>
      <c r="E34" s="165" t="str">
        <f t="shared" si="27"/>
        <v/>
      </c>
      <c r="F34" s="165" t="str">
        <f t="shared" si="27"/>
        <v/>
      </c>
      <c r="G34" s="165" t="str">
        <f t="shared" si="27"/>
        <v/>
      </c>
      <c r="H34" s="165" t="str">
        <f t="shared" si="27"/>
        <v/>
      </c>
      <c r="I34" s="165" t="str">
        <f t="shared" si="27"/>
        <v/>
      </c>
      <c r="J34" s="165" t="str">
        <f t="shared" si="27"/>
        <v/>
      </c>
      <c r="K34" s="165" t="str">
        <f t="shared" si="27"/>
        <v/>
      </c>
      <c r="L34" s="165" t="str">
        <f t="shared" si="27"/>
        <v/>
      </c>
      <c r="M34" s="165" t="str">
        <f t="shared" si="27"/>
        <v/>
      </c>
      <c r="N34" s="164" t="str">
        <f t="shared" si="27"/>
        <v/>
      </c>
      <c r="O34" s="165" t="str">
        <f t="shared" si="27"/>
        <v/>
      </c>
      <c r="P34" s="165" t="str">
        <f t="shared" si="27"/>
        <v/>
      </c>
      <c r="Q34" s="165" t="str">
        <f t="shared" si="27"/>
        <v/>
      </c>
      <c r="R34" s="165" t="str">
        <f t="shared" si="27"/>
        <v/>
      </c>
      <c r="S34" s="165" t="str">
        <f t="shared" si="27"/>
        <v/>
      </c>
      <c r="T34" s="165" t="str">
        <f t="shared" si="27"/>
        <v/>
      </c>
      <c r="U34" s="165" t="str">
        <f t="shared" si="27"/>
        <v/>
      </c>
      <c r="V34" s="165" t="str">
        <f t="shared" si="27"/>
        <v/>
      </c>
      <c r="W34" s="165" t="str">
        <f t="shared" si="27"/>
        <v/>
      </c>
      <c r="X34" s="164" t="str">
        <f t="shared" si="27"/>
        <v/>
      </c>
      <c r="Y34" s="165" t="str">
        <f t="shared" si="27"/>
        <v/>
      </c>
      <c r="Z34" s="165" t="str">
        <f t="shared" si="27"/>
        <v/>
      </c>
      <c r="AA34" s="165" t="str">
        <f t="shared" si="27"/>
        <v/>
      </c>
      <c r="AB34" s="165" t="str">
        <f t="shared" si="27"/>
        <v/>
      </c>
      <c r="AC34" s="165" t="str">
        <f t="shared" si="27"/>
        <v/>
      </c>
      <c r="AD34" s="165" t="str">
        <f t="shared" si="27"/>
        <v/>
      </c>
      <c r="AE34" s="165" t="str">
        <f t="shared" si="27"/>
        <v/>
      </c>
      <c r="AF34" s="165" t="str">
        <f t="shared" si="27"/>
        <v/>
      </c>
      <c r="AG34" s="165" t="str">
        <f t="shared" si="27"/>
        <v/>
      </c>
      <c r="AH34" s="164" t="str">
        <f t="shared" si="27"/>
        <v/>
      </c>
      <c r="AI34" s="165" t="str">
        <f t="shared" si="27"/>
        <v/>
      </c>
      <c r="AJ34" s="165" t="str">
        <f t="shared" si="27"/>
        <v/>
      </c>
      <c r="AK34" s="165" t="str">
        <f t="shared" si="27"/>
        <v/>
      </c>
      <c r="AL34" s="165" t="str">
        <f t="shared" si="27"/>
        <v/>
      </c>
      <c r="AM34" s="165" t="str">
        <f t="shared" si="27"/>
        <v/>
      </c>
      <c r="AN34" s="165" t="str">
        <f t="shared" si="27"/>
        <v/>
      </c>
      <c r="AO34" s="165" t="str">
        <f t="shared" si="27"/>
        <v/>
      </c>
      <c r="AP34" s="165" t="str">
        <f t="shared" si="27"/>
        <v/>
      </c>
      <c r="AQ34" s="165" t="str">
        <f t="shared" si="27"/>
        <v/>
      </c>
      <c r="AR34" s="164" t="str">
        <f t="shared" si="27"/>
        <v/>
      </c>
      <c r="AS34" s="165" t="str">
        <f t="shared" si="27"/>
        <v/>
      </c>
      <c r="AT34" s="165" t="str">
        <f t="shared" si="27"/>
        <v/>
      </c>
      <c r="AU34" s="165" t="str">
        <f t="shared" si="27"/>
        <v/>
      </c>
      <c r="AV34" s="165" t="str">
        <f t="shared" si="27"/>
        <v/>
      </c>
      <c r="AW34" s="165" t="str">
        <f t="shared" si="27"/>
        <v/>
      </c>
      <c r="AX34" s="165" t="str">
        <f t="shared" si="27"/>
        <v/>
      </c>
      <c r="AY34" s="165" t="str">
        <f t="shared" si="27"/>
        <v/>
      </c>
      <c r="AZ34" s="165" t="str">
        <f t="shared" si="27"/>
        <v/>
      </c>
      <c r="BA34" s="165" t="str">
        <f t="shared" si="27"/>
        <v/>
      </c>
      <c r="BB34" s="164" t="str">
        <f t="shared" si="27"/>
        <v/>
      </c>
      <c r="BC34" s="165" t="str">
        <f t="shared" si="27"/>
        <v/>
      </c>
      <c r="BD34" s="165" t="str">
        <f t="shared" si="27"/>
        <v/>
      </c>
      <c r="BE34" s="165" t="str">
        <f t="shared" si="27"/>
        <v/>
      </c>
      <c r="BF34" s="165" t="str">
        <f t="shared" si="27"/>
        <v/>
      </c>
      <c r="BG34" s="165" t="str">
        <f t="shared" si="27"/>
        <v/>
      </c>
      <c r="BH34" s="165" t="str">
        <f t="shared" si="27"/>
        <v/>
      </c>
      <c r="BI34" s="165" t="str">
        <f t="shared" si="27"/>
        <v/>
      </c>
      <c r="BJ34" s="165" t="str">
        <f t="shared" si="27"/>
        <v/>
      </c>
      <c r="BK34" s="165" t="str">
        <f t="shared" si="27"/>
        <v/>
      </c>
      <c r="BL34" s="164" t="str">
        <f t="shared" si="27"/>
        <v/>
      </c>
      <c r="BM34" s="165" t="str">
        <f t="shared" si="27"/>
        <v/>
      </c>
      <c r="BN34" s="165" t="str">
        <f t="shared" si="27"/>
        <v/>
      </c>
      <c r="BO34" s="165" t="str">
        <f t="shared" si="27"/>
        <v/>
      </c>
      <c r="BP34" s="165" t="str">
        <f t="shared" ref="BP34:DI34" si="28">IF(AND(ISNUMBER(BP29),ISNUMBER(BP33)),MAX(0,BP29-BP33), "")</f>
        <v/>
      </c>
      <c r="BQ34" s="165" t="str">
        <f t="shared" si="28"/>
        <v/>
      </c>
      <c r="BR34" s="165" t="str">
        <f t="shared" si="28"/>
        <v/>
      </c>
      <c r="BS34" s="165" t="str">
        <f t="shared" si="28"/>
        <v/>
      </c>
      <c r="BT34" s="165" t="str">
        <f t="shared" si="28"/>
        <v/>
      </c>
      <c r="BU34" s="165" t="str">
        <f t="shared" si="28"/>
        <v/>
      </c>
      <c r="BV34" s="164" t="str">
        <f t="shared" si="28"/>
        <v/>
      </c>
      <c r="BW34" s="165" t="str">
        <f t="shared" si="28"/>
        <v/>
      </c>
      <c r="BX34" s="165" t="str">
        <f t="shared" si="28"/>
        <v/>
      </c>
      <c r="BY34" s="165" t="str">
        <f t="shared" si="28"/>
        <v/>
      </c>
      <c r="BZ34" s="165" t="str">
        <f t="shared" si="28"/>
        <v/>
      </c>
      <c r="CA34" s="165" t="str">
        <f t="shared" si="28"/>
        <v/>
      </c>
      <c r="CB34" s="165" t="str">
        <f t="shared" si="28"/>
        <v/>
      </c>
      <c r="CC34" s="165" t="str">
        <f t="shared" si="28"/>
        <v/>
      </c>
      <c r="CD34" s="165" t="str">
        <f t="shared" si="28"/>
        <v/>
      </c>
      <c r="CE34" s="165" t="str">
        <f t="shared" si="28"/>
        <v/>
      </c>
      <c r="CF34" s="164" t="str">
        <f t="shared" si="28"/>
        <v/>
      </c>
      <c r="CG34" s="165" t="str">
        <f t="shared" si="28"/>
        <v/>
      </c>
      <c r="CH34" s="165" t="str">
        <f t="shared" si="28"/>
        <v/>
      </c>
      <c r="CI34" s="165" t="str">
        <f t="shared" si="28"/>
        <v/>
      </c>
      <c r="CJ34" s="165" t="str">
        <f t="shared" si="28"/>
        <v/>
      </c>
      <c r="CK34" s="165" t="str">
        <f t="shared" si="28"/>
        <v/>
      </c>
      <c r="CL34" s="165" t="str">
        <f t="shared" si="28"/>
        <v/>
      </c>
      <c r="CM34" s="165" t="str">
        <f t="shared" si="28"/>
        <v/>
      </c>
      <c r="CN34" s="165" t="str">
        <f t="shared" si="28"/>
        <v/>
      </c>
      <c r="CO34" s="165" t="str">
        <f t="shared" si="28"/>
        <v/>
      </c>
      <c r="CP34" s="164" t="str">
        <f t="shared" si="28"/>
        <v/>
      </c>
      <c r="CQ34" s="165" t="str">
        <f t="shared" si="28"/>
        <v/>
      </c>
      <c r="CR34" s="165" t="str">
        <f t="shared" si="28"/>
        <v/>
      </c>
      <c r="CS34" s="165" t="str">
        <f t="shared" si="28"/>
        <v/>
      </c>
      <c r="CT34" s="165" t="str">
        <f t="shared" si="28"/>
        <v/>
      </c>
      <c r="CU34" s="165" t="str">
        <f t="shared" si="28"/>
        <v/>
      </c>
      <c r="CV34" s="165" t="str">
        <f t="shared" si="28"/>
        <v/>
      </c>
      <c r="CW34" s="165" t="str">
        <f t="shared" si="28"/>
        <v/>
      </c>
      <c r="CX34" s="165" t="str">
        <f t="shared" si="28"/>
        <v/>
      </c>
      <c r="CY34" s="165" t="str">
        <f t="shared" si="28"/>
        <v/>
      </c>
      <c r="CZ34" s="164" t="str">
        <f t="shared" si="28"/>
        <v/>
      </c>
      <c r="DA34" s="165" t="str">
        <f t="shared" si="28"/>
        <v/>
      </c>
      <c r="DB34" s="165" t="str">
        <f t="shared" si="28"/>
        <v/>
      </c>
      <c r="DC34" s="165" t="str">
        <f t="shared" si="28"/>
        <v/>
      </c>
      <c r="DD34" s="165" t="str">
        <f t="shared" si="28"/>
        <v/>
      </c>
      <c r="DE34" s="165" t="str">
        <f t="shared" si="28"/>
        <v/>
      </c>
      <c r="DF34" s="165" t="str">
        <f t="shared" si="28"/>
        <v/>
      </c>
      <c r="DG34" s="165" t="str">
        <f t="shared" si="28"/>
        <v/>
      </c>
      <c r="DH34" s="165" t="str">
        <f t="shared" si="28"/>
        <v/>
      </c>
      <c r="DI34" s="165" t="str">
        <f t="shared" si="28"/>
        <v/>
      </c>
    </row>
    <row r="35" spans="1:113" ht="15.75" thickBot="1">
      <c r="A35" s="1039"/>
      <c r="B35" s="570" t="s">
        <v>183</v>
      </c>
      <c r="C35" s="170" t="str">
        <f>IF(SUM(D35:DI35)&gt;0, SUM(D35:DI35), "")</f>
        <v/>
      </c>
      <c r="D35" s="164" t="str">
        <f>IF(AND(ISNUMBER(D32),ISNUMBER(D33),ISNUMBER(D34)),MAX(0,D32-D33-D34),"")</f>
        <v/>
      </c>
      <c r="E35" s="165" t="str">
        <f t="shared" ref="E35:M35" si="29">IF(AND(ISNUMBER(E32),ISNUMBER(E33),ISNUMBER(E34)),MAX(0,E32-E33-E34),"")</f>
        <v/>
      </c>
      <c r="F35" s="165" t="str">
        <f t="shared" si="29"/>
        <v/>
      </c>
      <c r="G35" s="165" t="str">
        <f t="shared" si="29"/>
        <v/>
      </c>
      <c r="H35" s="165" t="str">
        <f t="shared" si="29"/>
        <v/>
      </c>
      <c r="I35" s="165" t="str">
        <f t="shared" si="29"/>
        <v/>
      </c>
      <c r="J35" s="165" t="str">
        <f t="shared" si="29"/>
        <v/>
      </c>
      <c r="K35" s="165" t="str">
        <f t="shared" si="29"/>
        <v/>
      </c>
      <c r="L35" s="165" t="str">
        <f t="shared" si="29"/>
        <v/>
      </c>
      <c r="M35" s="165" t="str">
        <f t="shared" si="29"/>
        <v/>
      </c>
      <c r="N35" s="164" t="str">
        <f>IF(AND(ISNUMBER(N32),ISNUMBER(N33),ISNUMBER(N34)),MAX(0,N32-N33-N34),"")</f>
        <v/>
      </c>
      <c r="O35" s="165" t="str">
        <f t="shared" ref="O35:BZ35" si="30">IF(AND(ISNUMBER(O32),ISNUMBER(O33),ISNUMBER(O34)),MAX(0,O32-O33-O34),"")</f>
        <v/>
      </c>
      <c r="P35" s="165" t="str">
        <f t="shared" si="30"/>
        <v/>
      </c>
      <c r="Q35" s="165" t="str">
        <f t="shared" si="30"/>
        <v/>
      </c>
      <c r="R35" s="165" t="str">
        <f t="shared" si="30"/>
        <v/>
      </c>
      <c r="S35" s="165" t="str">
        <f t="shared" si="30"/>
        <v/>
      </c>
      <c r="T35" s="165" t="str">
        <f t="shared" si="30"/>
        <v/>
      </c>
      <c r="U35" s="165" t="str">
        <f t="shared" si="30"/>
        <v/>
      </c>
      <c r="V35" s="165" t="str">
        <f t="shared" si="30"/>
        <v/>
      </c>
      <c r="W35" s="165" t="str">
        <f t="shared" si="30"/>
        <v/>
      </c>
      <c r="X35" s="164" t="str">
        <f t="shared" si="30"/>
        <v/>
      </c>
      <c r="Y35" s="165" t="str">
        <f t="shared" si="30"/>
        <v/>
      </c>
      <c r="Z35" s="165" t="str">
        <f t="shared" si="30"/>
        <v/>
      </c>
      <c r="AA35" s="165" t="str">
        <f t="shared" si="30"/>
        <v/>
      </c>
      <c r="AB35" s="165" t="str">
        <f t="shared" si="30"/>
        <v/>
      </c>
      <c r="AC35" s="165" t="str">
        <f t="shared" si="30"/>
        <v/>
      </c>
      <c r="AD35" s="165" t="str">
        <f t="shared" si="30"/>
        <v/>
      </c>
      <c r="AE35" s="165" t="str">
        <f t="shared" si="30"/>
        <v/>
      </c>
      <c r="AF35" s="165" t="str">
        <f t="shared" si="30"/>
        <v/>
      </c>
      <c r="AG35" s="165" t="str">
        <f t="shared" si="30"/>
        <v/>
      </c>
      <c r="AH35" s="164" t="str">
        <f t="shared" si="30"/>
        <v/>
      </c>
      <c r="AI35" s="165" t="str">
        <f t="shared" si="30"/>
        <v/>
      </c>
      <c r="AJ35" s="165" t="str">
        <f t="shared" si="30"/>
        <v/>
      </c>
      <c r="AK35" s="165" t="str">
        <f t="shared" si="30"/>
        <v/>
      </c>
      <c r="AL35" s="165" t="str">
        <f t="shared" si="30"/>
        <v/>
      </c>
      <c r="AM35" s="165" t="str">
        <f t="shared" si="30"/>
        <v/>
      </c>
      <c r="AN35" s="165" t="str">
        <f t="shared" si="30"/>
        <v/>
      </c>
      <c r="AO35" s="165" t="str">
        <f t="shared" si="30"/>
        <v/>
      </c>
      <c r="AP35" s="165" t="str">
        <f t="shared" si="30"/>
        <v/>
      </c>
      <c r="AQ35" s="165" t="str">
        <f t="shared" si="30"/>
        <v/>
      </c>
      <c r="AR35" s="164" t="str">
        <f t="shared" si="30"/>
        <v/>
      </c>
      <c r="AS35" s="165" t="str">
        <f t="shared" si="30"/>
        <v/>
      </c>
      <c r="AT35" s="165" t="str">
        <f t="shared" si="30"/>
        <v/>
      </c>
      <c r="AU35" s="165" t="str">
        <f t="shared" si="30"/>
        <v/>
      </c>
      <c r="AV35" s="165" t="str">
        <f t="shared" si="30"/>
        <v/>
      </c>
      <c r="AW35" s="165" t="str">
        <f t="shared" si="30"/>
        <v/>
      </c>
      <c r="AX35" s="165" t="str">
        <f t="shared" si="30"/>
        <v/>
      </c>
      <c r="AY35" s="165" t="str">
        <f t="shared" si="30"/>
        <v/>
      </c>
      <c r="AZ35" s="165" t="str">
        <f t="shared" si="30"/>
        <v/>
      </c>
      <c r="BA35" s="165" t="str">
        <f t="shared" si="30"/>
        <v/>
      </c>
      <c r="BB35" s="164" t="str">
        <f t="shared" si="30"/>
        <v/>
      </c>
      <c r="BC35" s="165" t="str">
        <f t="shared" si="30"/>
        <v/>
      </c>
      <c r="BD35" s="165" t="str">
        <f t="shared" si="30"/>
        <v/>
      </c>
      <c r="BE35" s="165" t="str">
        <f t="shared" si="30"/>
        <v/>
      </c>
      <c r="BF35" s="165" t="str">
        <f t="shared" si="30"/>
        <v/>
      </c>
      <c r="BG35" s="165" t="str">
        <f t="shared" si="30"/>
        <v/>
      </c>
      <c r="BH35" s="165" t="str">
        <f t="shared" si="30"/>
        <v/>
      </c>
      <c r="BI35" s="165" t="str">
        <f t="shared" si="30"/>
        <v/>
      </c>
      <c r="BJ35" s="165" t="str">
        <f t="shared" si="30"/>
        <v/>
      </c>
      <c r="BK35" s="165" t="str">
        <f t="shared" si="30"/>
        <v/>
      </c>
      <c r="BL35" s="164" t="str">
        <f t="shared" si="30"/>
        <v/>
      </c>
      <c r="BM35" s="165" t="str">
        <f t="shared" si="30"/>
        <v/>
      </c>
      <c r="BN35" s="165" t="str">
        <f t="shared" si="30"/>
        <v/>
      </c>
      <c r="BO35" s="165" t="str">
        <f t="shared" si="30"/>
        <v/>
      </c>
      <c r="BP35" s="165" t="str">
        <f t="shared" si="30"/>
        <v/>
      </c>
      <c r="BQ35" s="165" t="str">
        <f t="shared" si="30"/>
        <v/>
      </c>
      <c r="BR35" s="165" t="str">
        <f t="shared" si="30"/>
        <v/>
      </c>
      <c r="BS35" s="165" t="str">
        <f t="shared" si="30"/>
        <v/>
      </c>
      <c r="BT35" s="165" t="str">
        <f t="shared" si="30"/>
        <v/>
      </c>
      <c r="BU35" s="165" t="str">
        <f t="shared" si="30"/>
        <v/>
      </c>
      <c r="BV35" s="164" t="str">
        <f t="shared" si="30"/>
        <v/>
      </c>
      <c r="BW35" s="165" t="str">
        <f t="shared" si="30"/>
        <v/>
      </c>
      <c r="BX35" s="165" t="str">
        <f t="shared" si="30"/>
        <v/>
      </c>
      <c r="BY35" s="165" t="str">
        <f t="shared" si="30"/>
        <v/>
      </c>
      <c r="BZ35" s="165" t="str">
        <f t="shared" si="30"/>
        <v/>
      </c>
      <c r="CA35" s="165" t="str">
        <f t="shared" ref="CA35:DI35" si="31">IF(AND(ISNUMBER(CA32),ISNUMBER(CA33),ISNUMBER(CA34)),MAX(0,CA32-CA33-CA34),"")</f>
        <v/>
      </c>
      <c r="CB35" s="165" t="str">
        <f t="shared" si="31"/>
        <v/>
      </c>
      <c r="CC35" s="165" t="str">
        <f t="shared" si="31"/>
        <v/>
      </c>
      <c r="CD35" s="165" t="str">
        <f t="shared" si="31"/>
        <v/>
      </c>
      <c r="CE35" s="165" t="str">
        <f t="shared" si="31"/>
        <v/>
      </c>
      <c r="CF35" s="164" t="str">
        <f t="shared" si="31"/>
        <v/>
      </c>
      <c r="CG35" s="165" t="str">
        <f t="shared" si="31"/>
        <v/>
      </c>
      <c r="CH35" s="165" t="str">
        <f t="shared" si="31"/>
        <v/>
      </c>
      <c r="CI35" s="165" t="str">
        <f t="shared" si="31"/>
        <v/>
      </c>
      <c r="CJ35" s="165" t="str">
        <f t="shared" si="31"/>
        <v/>
      </c>
      <c r="CK35" s="165" t="str">
        <f t="shared" si="31"/>
        <v/>
      </c>
      <c r="CL35" s="165" t="str">
        <f t="shared" si="31"/>
        <v/>
      </c>
      <c r="CM35" s="165" t="str">
        <f t="shared" si="31"/>
        <v/>
      </c>
      <c r="CN35" s="165" t="str">
        <f t="shared" si="31"/>
        <v/>
      </c>
      <c r="CO35" s="165" t="str">
        <f t="shared" si="31"/>
        <v/>
      </c>
      <c r="CP35" s="164" t="str">
        <f t="shared" si="31"/>
        <v/>
      </c>
      <c r="CQ35" s="165" t="str">
        <f t="shared" si="31"/>
        <v/>
      </c>
      <c r="CR35" s="165" t="str">
        <f t="shared" si="31"/>
        <v/>
      </c>
      <c r="CS35" s="165" t="str">
        <f t="shared" si="31"/>
        <v/>
      </c>
      <c r="CT35" s="165" t="str">
        <f t="shared" si="31"/>
        <v/>
      </c>
      <c r="CU35" s="165" t="str">
        <f t="shared" si="31"/>
        <v/>
      </c>
      <c r="CV35" s="165" t="str">
        <f t="shared" si="31"/>
        <v/>
      </c>
      <c r="CW35" s="165" t="str">
        <f t="shared" si="31"/>
        <v/>
      </c>
      <c r="CX35" s="165" t="str">
        <f t="shared" si="31"/>
        <v/>
      </c>
      <c r="CY35" s="165" t="str">
        <f t="shared" si="31"/>
        <v/>
      </c>
      <c r="CZ35" s="164" t="str">
        <f t="shared" si="31"/>
        <v/>
      </c>
      <c r="DA35" s="165" t="str">
        <f t="shared" si="31"/>
        <v/>
      </c>
      <c r="DB35" s="165" t="str">
        <f t="shared" si="31"/>
        <v/>
      </c>
      <c r="DC35" s="165" t="str">
        <f t="shared" si="31"/>
        <v/>
      </c>
      <c r="DD35" s="165" t="str">
        <f t="shared" si="31"/>
        <v/>
      </c>
      <c r="DE35" s="165" t="str">
        <f t="shared" si="31"/>
        <v/>
      </c>
      <c r="DF35" s="165" t="str">
        <f t="shared" si="31"/>
        <v/>
      </c>
      <c r="DG35" s="165" t="str">
        <f t="shared" si="31"/>
        <v/>
      </c>
      <c r="DH35" s="165" t="str">
        <f t="shared" si="31"/>
        <v/>
      </c>
      <c r="DI35" s="165" t="str">
        <f t="shared" si="31"/>
        <v/>
      </c>
    </row>
    <row r="36" spans="1:113">
      <c r="A36" s="1039"/>
      <c r="B36" s="121"/>
      <c r="C36" s="171"/>
      <c r="D36" s="167"/>
      <c r="E36" s="167"/>
      <c r="F36" s="167"/>
      <c r="G36" s="167"/>
      <c r="H36" s="167"/>
      <c r="I36" s="167"/>
      <c r="J36" s="167"/>
      <c r="K36" s="167"/>
      <c r="L36" s="167"/>
      <c r="M36" s="167"/>
    </row>
    <row r="37" spans="1:113">
      <c r="B37" s="172" t="s">
        <v>184</v>
      </c>
      <c r="C37" s="173"/>
      <c r="D37" s="167"/>
      <c r="E37" s="167"/>
      <c r="F37" s="167"/>
      <c r="G37" s="167"/>
      <c r="H37" s="167"/>
      <c r="I37" s="167"/>
      <c r="J37" s="167"/>
      <c r="K37" s="167"/>
      <c r="L37" s="167"/>
      <c r="M37" s="167"/>
    </row>
    <row r="38" spans="1:113" ht="26.25" customHeight="1">
      <c r="A38" s="1104" t="s">
        <v>185</v>
      </c>
      <c r="B38" s="1729" t="s">
        <v>186</v>
      </c>
      <c r="C38" s="1729"/>
      <c r="D38" s="174"/>
      <c r="E38" s="175"/>
      <c r="F38" s="167"/>
      <c r="G38" s="167"/>
      <c r="H38" s="167"/>
      <c r="I38" s="167"/>
      <c r="J38" s="167"/>
      <c r="K38" s="167"/>
      <c r="L38" s="167"/>
      <c r="M38" s="167"/>
    </row>
    <row r="39" spans="1:113" ht="25.5" customHeight="1">
      <c r="D39" s="176"/>
      <c r="E39" s="176"/>
      <c r="F39" s="177"/>
      <c r="G39" s="177"/>
      <c r="H39" s="177"/>
      <c r="I39" s="177"/>
      <c r="J39" s="177"/>
      <c r="K39" s="177"/>
      <c r="L39" s="177"/>
      <c r="M39" s="177"/>
    </row>
    <row r="40" spans="1:113" s="140" customFormat="1" ht="15.75">
      <c r="A40" s="210"/>
      <c r="C40" s="852" t="s">
        <v>245</v>
      </c>
    </row>
    <row r="41" spans="1:113" s="140" customFormat="1">
      <c r="A41" s="210"/>
    </row>
    <row r="42" spans="1:113" s="140" customFormat="1">
      <c r="A42" s="210"/>
    </row>
    <row r="43" spans="1:113" s="140" customFormat="1">
      <c r="A43" s="210"/>
    </row>
    <row r="44" spans="1:113" s="140" customFormat="1">
      <c r="A44" s="210"/>
    </row>
    <row r="45" spans="1:113" s="140" customFormat="1">
      <c r="A45" s="210"/>
    </row>
    <row r="46" spans="1:113" s="140" customFormat="1">
      <c r="A46" s="210"/>
    </row>
    <row r="47" spans="1:113" s="140" customFormat="1">
      <c r="A47" s="210"/>
    </row>
    <row r="48" spans="1:113" s="140" customFormat="1">
      <c r="A48" s="210"/>
    </row>
    <row r="49" spans="1:1" s="140" customFormat="1">
      <c r="A49" s="210"/>
    </row>
    <row r="50" spans="1:1" s="140" customFormat="1">
      <c r="A50" s="210"/>
    </row>
    <row r="51" spans="1:1" s="140" customFormat="1">
      <c r="A51" s="210"/>
    </row>
    <row r="52" spans="1:1" s="140" customFormat="1">
      <c r="A52" s="210"/>
    </row>
    <row r="53" spans="1:1" s="140" customFormat="1">
      <c r="A53" s="210"/>
    </row>
    <row r="54" spans="1:1" s="140" customFormat="1">
      <c r="A54" s="210"/>
    </row>
    <row r="55" spans="1:1" s="140" customFormat="1">
      <c r="A55" s="210"/>
    </row>
    <row r="56" spans="1:1" s="140" customFormat="1">
      <c r="A56" s="210"/>
    </row>
    <row r="57" spans="1:1" s="140" customFormat="1">
      <c r="A57" s="210"/>
    </row>
    <row r="58" spans="1:1" s="140" customFormat="1">
      <c r="A58" s="210"/>
    </row>
    <row r="59" spans="1:1" s="140" customFormat="1">
      <c r="A59" s="210"/>
    </row>
    <row r="60" spans="1:1" s="140" customFormat="1">
      <c r="A60" s="210"/>
    </row>
    <row r="61" spans="1:1" s="140" customFormat="1">
      <c r="A61" s="210"/>
    </row>
    <row r="62" spans="1:1" s="140" customFormat="1">
      <c r="A62" s="210"/>
    </row>
    <row r="63" spans="1:1" s="140" customFormat="1">
      <c r="A63" s="210"/>
    </row>
    <row r="64" spans="1:1" s="140" customFormat="1">
      <c r="A64" s="210"/>
    </row>
    <row r="65" spans="1:1" s="140" customFormat="1">
      <c r="A65" s="210"/>
    </row>
    <row r="66" spans="1:1" s="140" customFormat="1">
      <c r="A66" s="210"/>
    </row>
    <row r="67" spans="1:1" s="140" customFormat="1">
      <c r="A67" s="210"/>
    </row>
    <row r="68" spans="1:1" s="140" customFormat="1">
      <c r="A68" s="210"/>
    </row>
    <row r="69" spans="1:1" s="140" customFormat="1">
      <c r="A69" s="210"/>
    </row>
    <row r="70" spans="1:1" s="140" customFormat="1">
      <c r="A70" s="210"/>
    </row>
    <row r="71" spans="1:1" s="140" customFormat="1">
      <c r="A71" s="210"/>
    </row>
    <row r="72" spans="1:1" s="140" customFormat="1">
      <c r="A72" s="210"/>
    </row>
    <row r="73" spans="1:1" s="140" customFormat="1">
      <c r="A73" s="210"/>
    </row>
    <row r="74" spans="1:1" s="140" customFormat="1">
      <c r="A74" s="210"/>
    </row>
    <row r="75" spans="1:1" s="140" customFormat="1">
      <c r="A75" s="210"/>
    </row>
    <row r="76" spans="1:1" s="140" customFormat="1">
      <c r="A76" s="210"/>
    </row>
    <row r="77" spans="1:1" s="140" customFormat="1">
      <c r="A77" s="210"/>
    </row>
    <row r="78" spans="1:1" s="140" customFormat="1">
      <c r="A78" s="210"/>
    </row>
    <row r="79" spans="1:1" s="140" customFormat="1">
      <c r="A79" s="210"/>
    </row>
    <row r="80" spans="1:1" s="140" customFormat="1">
      <c r="A80" s="210"/>
    </row>
    <row r="81" spans="1:1" s="140" customFormat="1">
      <c r="A81" s="210"/>
    </row>
    <row r="82" spans="1:1" s="140" customFormat="1">
      <c r="A82" s="210"/>
    </row>
    <row r="83" spans="1:1" s="140" customFormat="1">
      <c r="A83" s="210"/>
    </row>
    <row r="84" spans="1:1" s="140" customFormat="1">
      <c r="A84" s="210"/>
    </row>
    <row r="85" spans="1:1" s="140" customFormat="1">
      <c r="A85" s="210"/>
    </row>
    <row r="86" spans="1:1" s="140" customFormat="1">
      <c r="A86" s="210"/>
    </row>
    <row r="87" spans="1:1" s="140" customFormat="1">
      <c r="A87" s="210"/>
    </row>
    <row r="88" spans="1:1" s="140" customFormat="1">
      <c r="A88" s="210"/>
    </row>
    <row r="89" spans="1:1" s="140" customFormat="1">
      <c r="A89" s="210"/>
    </row>
    <row r="90" spans="1:1" s="140" customFormat="1">
      <c r="A90" s="210"/>
    </row>
    <row r="91" spans="1:1" s="140" customFormat="1">
      <c r="A91" s="210"/>
    </row>
    <row r="92" spans="1:1" s="140" customFormat="1">
      <c r="A92" s="210"/>
    </row>
    <row r="93" spans="1:1" s="140" customFormat="1">
      <c r="A93" s="210"/>
    </row>
    <row r="94" spans="1:1" s="140" customFormat="1">
      <c r="A94" s="210"/>
    </row>
    <row r="95" spans="1:1" s="140" customFormat="1">
      <c r="A95" s="210"/>
    </row>
    <row r="96" spans="1:1" s="140" customFormat="1">
      <c r="A96" s="210"/>
    </row>
    <row r="97" spans="1:1" s="140" customFormat="1">
      <c r="A97" s="210"/>
    </row>
    <row r="98" spans="1:1" s="140" customFormat="1">
      <c r="A98" s="210"/>
    </row>
    <row r="99" spans="1:1" s="140" customFormat="1">
      <c r="A99" s="210"/>
    </row>
    <row r="100" spans="1:1" s="140" customFormat="1">
      <c r="A100" s="210"/>
    </row>
    <row r="101" spans="1:1" s="140" customFormat="1">
      <c r="A101" s="210"/>
    </row>
    <row r="102" spans="1:1" s="140" customFormat="1">
      <c r="A102" s="210"/>
    </row>
    <row r="103" spans="1:1" s="140" customFormat="1">
      <c r="A103" s="210"/>
    </row>
    <row r="104" spans="1:1" s="140" customFormat="1">
      <c r="A104" s="210"/>
    </row>
    <row r="105" spans="1:1" s="140" customFormat="1">
      <c r="A105" s="210"/>
    </row>
    <row r="106" spans="1:1" s="140" customFormat="1">
      <c r="A106" s="210"/>
    </row>
    <row r="107" spans="1:1" s="140" customFormat="1">
      <c r="A107" s="210"/>
    </row>
    <row r="108" spans="1:1" s="140" customFormat="1">
      <c r="A108" s="210"/>
    </row>
    <row r="109" spans="1:1" s="140" customFormat="1">
      <c r="A109" s="210"/>
    </row>
    <row r="110" spans="1:1" s="140" customFormat="1">
      <c r="A110" s="210"/>
    </row>
    <row r="111" spans="1:1" s="140" customFormat="1">
      <c r="A111" s="210"/>
    </row>
    <row r="112" spans="1:1" s="140" customFormat="1">
      <c r="A112" s="210"/>
    </row>
    <row r="113" spans="1:1" s="140" customFormat="1">
      <c r="A113" s="210"/>
    </row>
    <row r="114" spans="1:1" s="140" customFormat="1">
      <c r="A114" s="210"/>
    </row>
    <row r="115" spans="1:1" s="140" customFormat="1">
      <c r="A115" s="210"/>
    </row>
    <row r="116" spans="1:1" s="140" customFormat="1">
      <c r="A116" s="210"/>
    </row>
    <row r="117" spans="1:1" s="140" customFormat="1">
      <c r="A117" s="210"/>
    </row>
    <row r="118" spans="1:1" s="140" customFormat="1">
      <c r="A118" s="210"/>
    </row>
    <row r="119" spans="1:1" s="140" customFormat="1">
      <c r="A119" s="210"/>
    </row>
    <row r="120" spans="1:1" s="140" customFormat="1">
      <c r="A120" s="210"/>
    </row>
    <row r="121" spans="1:1" s="140" customFormat="1">
      <c r="A121" s="210"/>
    </row>
    <row r="122" spans="1:1" s="140" customFormat="1">
      <c r="A122" s="210"/>
    </row>
    <row r="123" spans="1:1" s="140" customFormat="1">
      <c r="A123" s="210"/>
    </row>
    <row r="124" spans="1:1" s="140" customFormat="1">
      <c r="A124" s="210"/>
    </row>
    <row r="125" spans="1:1" s="140" customFormat="1">
      <c r="A125" s="210"/>
    </row>
    <row r="126" spans="1:1" s="140" customFormat="1">
      <c r="A126" s="210"/>
    </row>
    <row r="127" spans="1:1" s="140" customFormat="1">
      <c r="A127" s="210"/>
    </row>
    <row r="128" spans="1:1" s="140" customFormat="1">
      <c r="A128" s="210"/>
    </row>
    <row r="129" spans="1:1" s="140" customFormat="1">
      <c r="A129" s="210"/>
    </row>
    <row r="130" spans="1:1" s="140" customFormat="1">
      <c r="A130" s="210"/>
    </row>
    <row r="131" spans="1:1" s="140" customFormat="1">
      <c r="A131" s="210"/>
    </row>
    <row r="132" spans="1:1" s="140" customFormat="1">
      <c r="A132" s="210"/>
    </row>
    <row r="133" spans="1:1" s="140" customFormat="1">
      <c r="A133" s="210"/>
    </row>
    <row r="134" spans="1:1" s="140" customFormat="1">
      <c r="A134" s="210"/>
    </row>
    <row r="135" spans="1:1" s="140" customFormat="1">
      <c r="A135" s="210"/>
    </row>
    <row r="136" spans="1:1" s="140" customFormat="1">
      <c r="A136" s="210"/>
    </row>
    <row r="137" spans="1:1" s="140" customFormat="1">
      <c r="A137" s="210"/>
    </row>
    <row r="138" spans="1:1" s="140" customFormat="1">
      <c r="A138" s="210"/>
    </row>
    <row r="139" spans="1:1" s="140" customFormat="1">
      <c r="A139" s="210"/>
    </row>
    <row r="140" spans="1:1" s="140" customFormat="1">
      <c r="A140" s="210"/>
    </row>
    <row r="141" spans="1:1" s="140" customFormat="1">
      <c r="A141" s="210"/>
    </row>
    <row r="142" spans="1:1" s="140" customFormat="1">
      <c r="A142" s="210"/>
    </row>
    <row r="143" spans="1:1" s="140" customFormat="1">
      <c r="A143" s="210"/>
    </row>
    <row r="144" spans="1:1" s="140" customFormat="1">
      <c r="A144" s="210"/>
    </row>
    <row r="145" spans="1:1" s="140" customFormat="1">
      <c r="A145" s="210"/>
    </row>
    <row r="146" spans="1:1" s="140" customFormat="1">
      <c r="A146" s="210"/>
    </row>
    <row r="147" spans="1:1" s="140" customFormat="1">
      <c r="A147" s="210"/>
    </row>
    <row r="148" spans="1:1" s="140" customFormat="1">
      <c r="A148" s="210"/>
    </row>
    <row r="149" spans="1:1" s="140" customFormat="1">
      <c r="A149" s="210"/>
    </row>
    <row r="150" spans="1:1" s="140" customFormat="1">
      <c r="A150" s="210"/>
    </row>
    <row r="151" spans="1:1" s="140" customFormat="1">
      <c r="A151" s="210"/>
    </row>
    <row r="152" spans="1:1" s="140" customFormat="1">
      <c r="A152" s="210"/>
    </row>
    <row r="153" spans="1:1" s="140" customFormat="1">
      <c r="A153" s="210"/>
    </row>
    <row r="154" spans="1:1" s="140" customFormat="1">
      <c r="A154" s="210"/>
    </row>
    <row r="155" spans="1:1" s="140" customFormat="1">
      <c r="A155" s="210"/>
    </row>
    <row r="156" spans="1:1" s="140" customFormat="1">
      <c r="A156" s="210"/>
    </row>
    <row r="157" spans="1:1" s="140" customFormat="1">
      <c r="A157" s="210"/>
    </row>
    <row r="158" spans="1:1" s="140" customFormat="1">
      <c r="A158" s="210"/>
    </row>
    <row r="159" spans="1:1" s="140" customFormat="1">
      <c r="A159" s="210"/>
    </row>
    <row r="160" spans="1:1" s="140" customFormat="1">
      <c r="A160" s="210"/>
    </row>
    <row r="161" spans="1:1" s="140" customFormat="1">
      <c r="A161" s="210"/>
    </row>
    <row r="162" spans="1:1" s="140" customFormat="1">
      <c r="A162" s="210"/>
    </row>
    <row r="163" spans="1:1" s="140" customFormat="1">
      <c r="A163" s="210"/>
    </row>
    <row r="164" spans="1:1" s="140" customFormat="1">
      <c r="A164" s="210"/>
    </row>
    <row r="165" spans="1:1" s="140" customFormat="1">
      <c r="A165" s="210"/>
    </row>
    <row r="166" spans="1:1" s="140" customFormat="1">
      <c r="A166" s="210"/>
    </row>
    <row r="167" spans="1:1" s="140" customFormat="1">
      <c r="A167" s="210"/>
    </row>
    <row r="168" spans="1:1" s="140" customFormat="1">
      <c r="A168" s="210"/>
    </row>
    <row r="169" spans="1:1" s="140" customFormat="1">
      <c r="A169" s="210"/>
    </row>
    <row r="170" spans="1:1" s="140" customFormat="1">
      <c r="A170" s="210"/>
    </row>
    <row r="171" spans="1:1" s="140" customFormat="1">
      <c r="A171" s="210"/>
    </row>
    <row r="172" spans="1:1" s="140" customFormat="1">
      <c r="A172" s="210"/>
    </row>
    <row r="173" spans="1:1" s="140" customFormat="1">
      <c r="A173" s="210"/>
    </row>
    <row r="174" spans="1:1" s="140" customFormat="1">
      <c r="A174" s="210"/>
    </row>
    <row r="175" spans="1:1" s="140" customFormat="1">
      <c r="A175" s="210"/>
    </row>
    <row r="176" spans="1:1" s="140" customFormat="1">
      <c r="A176" s="210"/>
    </row>
    <row r="177" spans="1:1" s="140" customFormat="1">
      <c r="A177" s="210"/>
    </row>
    <row r="178" spans="1:1" s="140" customFormat="1">
      <c r="A178" s="210"/>
    </row>
    <row r="179" spans="1:1" s="140" customFormat="1">
      <c r="A179" s="210"/>
    </row>
    <row r="180" spans="1:1" s="140" customFormat="1">
      <c r="A180" s="210"/>
    </row>
    <row r="181" spans="1:1" s="140" customFormat="1">
      <c r="A181" s="210"/>
    </row>
    <row r="182" spans="1:1" s="140" customFormat="1">
      <c r="A182" s="210"/>
    </row>
    <row r="183" spans="1:1" s="140" customFormat="1">
      <c r="A183" s="210"/>
    </row>
    <row r="184" spans="1:1" s="140" customFormat="1">
      <c r="A184" s="210"/>
    </row>
    <row r="185" spans="1:1" s="140" customFormat="1">
      <c r="A185" s="210"/>
    </row>
    <row r="186" spans="1:1" s="140" customFormat="1">
      <c r="A186" s="210"/>
    </row>
    <row r="187" spans="1:1" s="140" customFormat="1">
      <c r="A187" s="210"/>
    </row>
    <row r="188" spans="1:1" s="140" customFormat="1">
      <c r="A188" s="210"/>
    </row>
    <row r="189" spans="1:1" s="140" customFormat="1">
      <c r="A189" s="210"/>
    </row>
    <row r="190" spans="1:1" s="140" customFormat="1">
      <c r="A190" s="210"/>
    </row>
    <row r="191" spans="1:1" s="140" customFormat="1">
      <c r="A191" s="210"/>
    </row>
    <row r="192" spans="1:1" s="140" customFormat="1">
      <c r="A192" s="210"/>
    </row>
    <row r="193" spans="1:1" s="140" customFormat="1">
      <c r="A193" s="210"/>
    </row>
    <row r="194" spans="1:1" s="140" customFormat="1">
      <c r="A194" s="210"/>
    </row>
    <row r="195" spans="1:1" s="140" customFormat="1">
      <c r="A195" s="210"/>
    </row>
    <row r="196" spans="1:1" s="140" customFormat="1">
      <c r="A196" s="210"/>
    </row>
    <row r="197" spans="1:1" s="140" customFormat="1">
      <c r="A197" s="210"/>
    </row>
    <row r="198" spans="1:1" s="140" customFormat="1">
      <c r="A198" s="210"/>
    </row>
    <row r="199" spans="1:1" s="140" customFormat="1">
      <c r="A199" s="210"/>
    </row>
    <row r="200" spans="1:1" s="140" customFormat="1">
      <c r="A200" s="210"/>
    </row>
    <row r="201" spans="1:1" s="140" customFormat="1">
      <c r="A201" s="210"/>
    </row>
    <row r="202" spans="1:1" s="140" customFormat="1">
      <c r="A202" s="210"/>
    </row>
    <row r="203" spans="1:1" s="140" customFormat="1">
      <c r="A203" s="210"/>
    </row>
    <row r="204" spans="1:1" s="140" customFormat="1">
      <c r="A204" s="210"/>
    </row>
    <row r="205" spans="1:1" s="140" customFormat="1">
      <c r="A205" s="210"/>
    </row>
    <row r="206" spans="1:1" s="140" customFormat="1">
      <c r="A206" s="210"/>
    </row>
    <row r="207" spans="1:1" s="140" customFormat="1">
      <c r="A207" s="210"/>
    </row>
    <row r="208" spans="1:1" s="140" customFormat="1">
      <c r="A208" s="210"/>
    </row>
    <row r="209" spans="1:1" s="140" customFormat="1">
      <c r="A209" s="210"/>
    </row>
    <row r="210" spans="1:1" s="140" customFormat="1">
      <c r="A210" s="210"/>
    </row>
    <row r="211" spans="1:1" s="140" customFormat="1">
      <c r="A211" s="210"/>
    </row>
    <row r="212" spans="1:1" s="140" customFormat="1">
      <c r="A212" s="210"/>
    </row>
    <row r="213" spans="1:1" s="140" customFormat="1">
      <c r="A213" s="210"/>
    </row>
    <row r="214" spans="1:1" s="140" customFormat="1">
      <c r="A214" s="210"/>
    </row>
    <row r="215" spans="1:1" s="140" customFormat="1">
      <c r="A215" s="210"/>
    </row>
    <row r="216" spans="1:1" s="140" customFormat="1">
      <c r="A216" s="210"/>
    </row>
    <row r="217" spans="1:1" s="140" customFormat="1">
      <c r="A217" s="210"/>
    </row>
    <row r="218" spans="1:1" s="140" customFormat="1">
      <c r="A218" s="210"/>
    </row>
    <row r="219" spans="1:1" s="140" customFormat="1">
      <c r="A219" s="210"/>
    </row>
    <row r="220" spans="1:1" s="140" customFormat="1">
      <c r="A220" s="210"/>
    </row>
    <row r="221" spans="1:1" s="140" customFormat="1">
      <c r="A221" s="210"/>
    </row>
    <row r="222" spans="1:1" s="140" customFormat="1">
      <c r="A222" s="210"/>
    </row>
    <row r="223" spans="1:1" s="140" customFormat="1">
      <c r="A223" s="210"/>
    </row>
    <row r="224" spans="1:1" s="140" customFormat="1">
      <c r="A224" s="210"/>
    </row>
    <row r="225" spans="1:1" s="140" customFormat="1">
      <c r="A225" s="210"/>
    </row>
    <row r="226" spans="1:1" s="140" customFormat="1">
      <c r="A226" s="210"/>
    </row>
    <row r="227" spans="1:1" s="140" customFormat="1">
      <c r="A227" s="210"/>
    </row>
    <row r="228" spans="1:1" s="140" customFormat="1">
      <c r="A228" s="210"/>
    </row>
    <row r="229" spans="1:1" s="140" customFormat="1">
      <c r="A229" s="210"/>
    </row>
    <row r="230" spans="1:1" s="140" customFormat="1">
      <c r="A230" s="210"/>
    </row>
    <row r="231" spans="1:1" s="140" customFormat="1">
      <c r="A231" s="210"/>
    </row>
    <row r="232" spans="1:1" s="140" customFormat="1">
      <c r="A232" s="210"/>
    </row>
    <row r="233" spans="1:1" s="140" customFormat="1">
      <c r="A233" s="210"/>
    </row>
    <row r="234" spans="1:1" s="140" customFormat="1">
      <c r="A234" s="210"/>
    </row>
    <row r="235" spans="1:1" s="140" customFormat="1">
      <c r="A235" s="210"/>
    </row>
    <row r="236" spans="1:1" s="140" customFormat="1">
      <c r="A236" s="210"/>
    </row>
    <row r="237" spans="1:1" s="140" customFormat="1">
      <c r="A237" s="210"/>
    </row>
    <row r="238" spans="1:1" s="140" customFormat="1">
      <c r="A238" s="210"/>
    </row>
    <row r="239" spans="1:1" s="140" customFormat="1">
      <c r="A239" s="210"/>
    </row>
    <row r="240" spans="1:1" s="140" customFormat="1">
      <c r="A240" s="210"/>
    </row>
    <row r="241" spans="1:1" s="140" customFormat="1">
      <c r="A241" s="210"/>
    </row>
    <row r="242" spans="1:1" s="140" customFormat="1">
      <c r="A242" s="210"/>
    </row>
    <row r="243" spans="1:1" s="140" customFormat="1">
      <c r="A243" s="210"/>
    </row>
    <row r="244" spans="1:1" s="140" customFormat="1">
      <c r="A244" s="210"/>
    </row>
    <row r="245" spans="1:1" s="140" customFormat="1">
      <c r="A245" s="210"/>
    </row>
    <row r="246" spans="1:1" s="140" customFormat="1">
      <c r="A246" s="210"/>
    </row>
    <row r="247" spans="1:1" s="140" customFormat="1">
      <c r="A247" s="210"/>
    </row>
    <row r="248" spans="1:1" s="140" customFormat="1">
      <c r="A248" s="210"/>
    </row>
    <row r="249" spans="1:1" s="140" customFormat="1">
      <c r="A249" s="210"/>
    </row>
    <row r="250" spans="1:1" s="140" customFormat="1">
      <c r="A250" s="210"/>
    </row>
    <row r="251" spans="1:1" s="140" customFormat="1">
      <c r="A251" s="210"/>
    </row>
    <row r="252" spans="1:1" s="140" customFormat="1">
      <c r="A252" s="210"/>
    </row>
    <row r="253" spans="1:1" s="140" customFormat="1">
      <c r="A253" s="210"/>
    </row>
    <row r="254" spans="1:1" s="140" customFormat="1">
      <c r="A254" s="210"/>
    </row>
    <row r="255" spans="1:1" s="140" customFormat="1">
      <c r="A255" s="210"/>
    </row>
    <row r="256" spans="1:1" s="140" customFormat="1">
      <c r="A256" s="210"/>
    </row>
    <row r="257" spans="1:1" s="140" customFormat="1">
      <c r="A257" s="210"/>
    </row>
    <row r="258" spans="1:1" s="140" customFormat="1">
      <c r="A258" s="210"/>
    </row>
    <row r="259" spans="1:1" s="140" customFormat="1">
      <c r="A259" s="210"/>
    </row>
    <row r="260" spans="1:1" s="140" customFormat="1">
      <c r="A260" s="210"/>
    </row>
    <row r="261" spans="1:1" s="140" customFormat="1">
      <c r="A261" s="210"/>
    </row>
    <row r="262" spans="1:1" s="140" customFormat="1">
      <c r="A262" s="210"/>
    </row>
    <row r="263" spans="1:1" s="140" customFormat="1">
      <c r="A263" s="210"/>
    </row>
    <row r="264" spans="1:1" s="140" customFormat="1">
      <c r="A264" s="210"/>
    </row>
    <row r="265" spans="1:1" s="140" customFormat="1">
      <c r="A265" s="210"/>
    </row>
    <row r="266" spans="1:1" s="140" customFormat="1">
      <c r="A266" s="210"/>
    </row>
    <row r="267" spans="1:1" s="140" customFormat="1">
      <c r="A267" s="210"/>
    </row>
    <row r="268" spans="1:1" s="140" customFormat="1">
      <c r="A268" s="210"/>
    </row>
    <row r="269" spans="1:1" s="140" customFormat="1">
      <c r="A269" s="210"/>
    </row>
    <row r="270" spans="1:1" s="140" customFormat="1">
      <c r="A270" s="210"/>
    </row>
    <row r="271" spans="1:1" s="140" customFormat="1">
      <c r="A271" s="210"/>
    </row>
    <row r="272" spans="1:1" s="140" customFormat="1">
      <c r="A272" s="210"/>
    </row>
    <row r="273" spans="1:1" s="140" customFormat="1">
      <c r="A273" s="210"/>
    </row>
    <row r="274" spans="1:1" s="140" customFormat="1">
      <c r="A274" s="210"/>
    </row>
    <row r="275" spans="1:1" s="140" customFormat="1">
      <c r="A275" s="210"/>
    </row>
    <row r="276" spans="1:1" s="140" customFormat="1">
      <c r="A276" s="210"/>
    </row>
    <row r="277" spans="1:1" s="140" customFormat="1">
      <c r="A277" s="210"/>
    </row>
    <row r="278" spans="1:1" s="140" customFormat="1">
      <c r="A278" s="210"/>
    </row>
    <row r="279" spans="1:1" s="140" customFormat="1">
      <c r="A279" s="210"/>
    </row>
    <row r="280" spans="1:1" s="140" customFormat="1">
      <c r="A280" s="210"/>
    </row>
    <row r="281" spans="1:1" s="140" customFormat="1">
      <c r="A281" s="210"/>
    </row>
    <row r="282" spans="1:1" s="140" customFormat="1">
      <c r="A282" s="210"/>
    </row>
    <row r="283" spans="1:1" s="140" customFormat="1">
      <c r="A283" s="210"/>
    </row>
    <row r="284" spans="1:1" s="140" customFormat="1">
      <c r="A284" s="210"/>
    </row>
    <row r="285" spans="1:1" s="140" customFormat="1">
      <c r="A285" s="210"/>
    </row>
    <row r="286" spans="1:1" s="140" customFormat="1">
      <c r="A286" s="210"/>
    </row>
    <row r="287" spans="1:1" s="140" customFormat="1">
      <c r="A287" s="210"/>
    </row>
    <row r="288" spans="1:1" s="140" customFormat="1">
      <c r="A288" s="210"/>
    </row>
    <row r="289" spans="1:1" s="140" customFormat="1">
      <c r="A289" s="210"/>
    </row>
    <row r="290" spans="1:1" s="140" customFormat="1">
      <c r="A290" s="210"/>
    </row>
    <row r="291" spans="1:1" s="140" customFormat="1">
      <c r="A291" s="210"/>
    </row>
    <row r="292" spans="1:1" s="140" customFormat="1">
      <c r="A292" s="210"/>
    </row>
    <row r="293" spans="1:1" s="140" customFormat="1">
      <c r="A293" s="210"/>
    </row>
    <row r="294" spans="1:1" s="140" customFormat="1">
      <c r="A294" s="210"/>
    </row>
    <row r="295" spans="1:1" s="140" customFormat="1">
      <c r="A295" s="210"/>
    </row>
    <row r="296" spans="1:1" s="140" customFormat="1">
      <c r="A296" s="210"/>
    </row>
    <row r="297" spans="1:1" s="140" customFormat="1">
      <c r="A297" s="210"/>
    </row>
    <row r="298" spans="1:1" s="140" customFormat="1">
      <c r="A298" s="210"/>
    </row>
    <row r="299" spans="1:1" s="140" customFormat="1">
      <c r="A299" s="210"/>
    </row>
    <row r="300" spans="1:1" s="140" customFormat="1">
      <c r="A300" s="210"/>
    </row>
    <row r="301" spans="1:1" s="140" customFormat="1">
      <c r="A301" s="210"/>
    </row>
    <row r="302" spans="1:1" s="140" customFormat="1">
      <c r="A302" s="210"/>
    </row>
    <row r="303" spans="1:1" s="140" customFormat="1">
      <c r="A303" s="210"/>
    </row>
    <row r="304" spans="1:1" s="140" customFormat="1">
      <c r="A304" s="210"/>
    </row>
    <row r="305" spans="1:1" s="140" customFormat="1">
      <c r="A305" s="210"/>
    </row>
    <row r="306" spans="1:1" s="140" customFormat="1">
      <c r="A306" s="210"/>
    </row>
    <row r="307" spans="1:1" s="140" customFormat="1">
      <c r="A307" s="210"/>
    </row>
    <row r="308" spans="1:1" s="140" customFormat="1">
      <c r="A308" s="210"/>
    </row>
    <row r="309" spans="1:1" s="140" customFormat="1">
      <c r="A309" s="210"/>
    </row>
    <row r="310" spans="1:1" s="140" customFormat="1">
      <c r="A310" s="210"/>
    </row>
    <row r="311" spans="1:1" s="140" customFormat="1">
      <c r="A311" s="210"/>
    </row>
    <row r="312" spans="1:1" s="140" customFormat="1">
      <c r="A312" s="210"/>
    </row>
    <row r="313" spans="1:1" s="140" customFormat="1">
      <c r="A313" s="210"/>
    </row>
    <row r="314" spans="1:1" s="140" customFormat="1">
      <c r="A314" s="210"/>
    </row>
    <row r="315" spans="1:1" s="140" customFormat="1">
      <c r="A315" s="210"/>
    </row>
    <row r="316" spans="1:1" s="140" customFormat="1">
      <c r="A316" s="210"/>
    </row>
    <row r="317" spans="1:1" s="140" customFormat="1">
      <c r="A317" s="210"/>
    </row>
    <row r="318" spans="1:1" s="140" customFormat="1">
      <c r="A318" s="210"/>
    </row>
    <row r="319" spans="1:1" s="140" customFormat="1">
      <c r="A319" s="210"/>
    </row>
    <row r="320" spans="1:1" s="140" customFormat="1">
      <c r="A320" s="210"/>
    </row>
    <row r="321" spans="1:1" s="140" customFormat="1">
      <c r="A321" s="210"/>
    </row>
    <row r="322" spans="1:1" s="140" customFormat="1">
      <c r="A322" s="210"/>
    </row>
    <row r="323" spans="1:1" s="140" customFormat="1">
      <c r="A323" s="210"/>
    </row>
    <row r="324" spans="1:1" s="140" customFormat="1">
      <c r="A324" s="210"/>
    </row>
    <row r="325" spans="1:1" s="140" customFormat="1">
      <c r="A325" s="210"/>
    </row>
    <row r="326" spans="1:1" s="140" customFormat="1">
      <c r="A326" s="210"/>
    </row>
    <row r="327" spans="1:1" s="140" customFormat="1">
      <c r="A327" s="210"/>
    </row>
    <row r="328" spans="1:1" s="140" customFormat="1">
      <c r="A328" s="210"/>
    </row>
    <row r="329" spans="1:1" s="140" customFormat="1">
      <c r="A329" s="210"/>
    </row>
    <row r="330" spans="1:1" s="140" customFormat="1">
      <c r="A330" s="210"/>
    </row>
    <row r="331" spans="1:1" s="140" customFormat="1">
      <c r="A331" s="210"/>
    </row>
    <row r="332" spans="1:1" s="140" customFormat="1">
      <c r="A332" s="210"/>
    </row>
    <row r="333" spans="1:1" s="140" customFormat="1">
      <c r="A333" s="210"/>
    </row>
    <row r="334" spans="1:1" s="140" customFormat="1">
      <c r="A334" s="210"/>
    </row>
    <row r="335" spans="1:1" s="140" customFormat="1">
      <c r="A335" s="210"/>
    </row>
    <row r="336" spans="1:1" s="140" customFormat="1">
      <c r="A336" s="210"/>
    </row>
    <row r="337" spans="1:1" s="140" customFormat="1">
      <c r="A337" s="210"/>
    </row>
    <row r="338" spans="1:1" s="140" customFormat="1">
      <c r="A338" s="210"/>
    </row>
    <row r="339" spans="1:1" s="140" customFormat="1">
      <c r="A339" s="210"/>
    </row>
    <row r="340" spans="1:1" s="140" customFormat="1">
      <c r="A340" s="210"/>
    </row>
    <row r="341" spans="1:1" s="140" customFormat="1">
      <c r="A341" s="210"/>
    </row>
    <row r="342" spans="1:1" s="140" customFormat="1">
      <c r="A342" s="210"/>
    </row>
    <row r="343" spans="1:1" s="140" customFormat="1">
      <c r="A343" s="210"/>
    </row>
    <row r="344" spans="1:1" s="140" customFormat="1">
      <c r="A344" s="210"/>
    </row>
    <row r="345" spans="1:1" s="140" customFormat="1">
      <c r="A345" s="210"/>
    </row>
    <row r="346" spans="1:1" s="140" customFormat="1">
      <c r="A346" s="210"/>
    </row>
    <row r="347" spans="1:1" s="140" customFormat="1">
      <c r="A347" s="210"/>
    </row>
    <row r="348" spans="1:1" s="140" customFormat="1">
      <c r="A348" s="210"/>
    </row>
  </sheetData>
  <sheetProtection algorithmName="SHA-512" hashValue="ge3j4xquQYPi2imKGPaVwhdoT9nT2lAdAZO6wyfj7Gy4jE34MhE3HuKOdPUueufMba8gowK0ovsTL0CjfqMGuw==" saltValue="sxDUx/x+6vf+GZmwmjnCPg==" spinCount="100000" sheet="1" objects="1" scenarios="1"/>
  <mergeCells count="5">
    <mergeCell ref="B38:C38"/>
    <mergeCell ref="A7:A9"/>
    <mergeCell ref="A12:A13"/>
    <mergeCell ref="A15:A16"/>
    <mergeCell ref="A18:A19"/>
  </mergeCells>
  <conditionalFormatting sqref="D21:E21 F11:M21 C6:E20">
    <cfRule type="cellIs" dxfId="21" priority="2" stopIfTrue="1" operator="lessThan">
      <formula>0</formula>
    </cfRule>
  </conditionalFormatting>
  <conditionalFormatting sqref="X7:Y21 P11:W21 AH7:AI21 AR7:AS21 BB7:BC21 BL7:BM21 BV7:BW21 CF7:CG21 CP7:CQ21 CZ7:DA21 DB11:DI21 Z11:AG21 AJ11:AQ21 AT11:BA21 BD11:BK21 BN11:BU21 BX11:CE21 CH11:CO21 CR11:CY21 N7:O21">
    <cfRule type="cellIs" dxfId="20" priority="1" stopIfTrue="1" operator="lessThan">
      <formula>0</formula>
    </cfRule>
  </conditionalFormatting>
  <hyperlinks>
    <hyperlink ref="C40" location="Index!A1" display="Return to Index"/>
  </hyperlinks>
  <pageMargins left="0.25" right="0.25" top="0.75" bottom="0.75" header="0.3" footer="0.3"/>
  <pageSetup paperSize="9" scale="87"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145"/>
  <sheetViews>
    <sheetView topLeftCell="A16" workbookViewId="0">
      <selection activeCell="F2" sqref="F2"/>
    </sheetView>
  </sheetViews>
  <sheetFormatPr defaultColWidth="8.7109375" defaultRowHeight="14.25"/>
  <cols>
    <col min="1" max="1" width="8.7109375" style="178"/>
    <col min="2" max="2" width="29.42578125" style="178" customWidth="1"/>
    <col min="3" max="3" width="18" style="178" customWidth="1"/>
    <col min="4" max="5" width="17.7109375" style="178" customWidth="1"/>
    <col min="6" max="6" width="16.7109375" style="178" customWidth="1"/>
    <col min="7" max="9" width="14" style="178" customWidth="1"/>
    <col min="10" max="11" width="15.7109375" style="178" customWidth="1"/>
    <col min="12" max="16384" width="8.7109375" style="178"/>
  </cols>
  <sheetData>
    <row r="1" spans="2:9">
      <c r="B1" s="1" t="s">
        <v>187</v>
      </c>
    </row>
    <row r="3" spans="2:9" ht="18">
      <c r="C3" s="639"/>
      <c r="D3" s="1032" t="s">
        <v>3</v>
      </c>
      <c r="E3" s="639"/>
      <c r="F3" s="639"/>
      <c r="G3" s="639"/>
      <c r="H3" s="639"/>
      <c r="I3" s="639"/>
    </row>
    <row r="4" spans="2:9" ht="20.25" customHeight="1">
      <c r="B4" s="1718" t="s">
        <v>582</v>
      </c>
      <c r="C4" s="1718"/>
      <c r="D4" s="1718"/>
      <c r="E4" s="1718"/>
      <c r="F4" s="1718"/>
      <c r="G4" s="1718"/>
      <c r="H4" s="640"/>
      <c r="I4" s="640"/>
    </row>
    <row r="5" spans="2:9" ht="15.75">
      <c r="B5" s="1081"/>
      <c r="C5" s="179"/>
      <c r="D5" s="179"/>
      <c r="E5" s="179"/>
      <c r="F5" s="179"/>
      <c r="G5" s="179"/>
      <c r="H5" s="179"/>
      <c r="I5" s="179"/>
    </row>
    <row r="6" spans="2:9" ht="15.75">
      <c r="B6" s="1081" t="s">
        <v>188</v>
      </c>
      <c r="C6" s="179"/>
      <c r="D6" s="179"/>
      <c r="E6" s="179"/>
      <c r="F6" s="179"/>
      <c r="G6" s="179"/>
      <c r="H6" s="179"/>
      <c r="I6" s="179"/>
    </row>
    <row r="7" spans="2:9" ht="7.5" customHeight="1" thickBot="1">
      <c r="B7" s="114"/>
      <c r="C7" s="179"/>
      <c r="D7" s="179"/>
      <c r="E7" s="179"/>
      <c r="F7" s="179"/>
      <c r="G7" s="179"/>
      <c r="H7" s="179"/>
      <c r="I7" s="179"/>
    </row>
    <row r="8" spans="2:9" ht="47.25" customHeight="1" thickBot="1">
      <c r="B8" s="574" t="s">
        <v>189</v>
      </c>
      <c r="C8" s="575" t="s">
        <v>190</v>
      </c>
      <c r="D8" s="575" t="s">
        <v>191</v>
      </c>
      <c r="E8" s="575" t="s">
        <v>192</v>
      </c>
      <c r="F8" s="575" t="s">
        <v>193</v>
      </c>
      <c r="G8" s="578" t="s">
        <v>658</v>
      </c>
      <c r="H8" s="179"/>
      <c r="I8" s="179"/>
    </row>
    <row r="9" spans="2:9">
      <c r="B9" s="579"/>
      <c r="C9" s="591"/>
      <c r="D9" s="580"/>
      <c r="E9" s="580"/>
      <c r="F9" s="580"/>
      <c r="G9" s="581"/>
      <c r="H9" s="179"/>
      <c r="I9" s="179"/>
    </row>
    <row r="10" spans="2:9">
      <c r="B10" s="579"/>
      <c r="C10" s="592"/>
      <c r="D10" s="582"/>
      <c r="E10" s="582"/>
      <c r="F10" s="582"/>
      <c r="G10" s="581"/>
      <c r="H10" s="179"/>
      <c r="I10" s="179"/>
    </row>
    <row r="11" spans="2:9">
      <c r="B11" s="579"/>
      <c r="C11" s="592"/>
      <c r="D11" s="582"/>
      <c r="E11" s="582"/>
      <c r="F11" s="582"/>
      <c r="G11" s="581">
        <v>20000</v>
      </c>
      <c r="H11" s="179"/>
      <c r="I11" s="179"/>
    </row>
    <row r="12" spans="2:9">
      <c r="B12" s="579"/>
      <c r="C12" s="592"/>
      <c r="D12" s="582"/>
      <c r="E12" s="582"/>
      <c r="F12" s="582"/>
      <c r="G12" s="581"/>
      <c r="H12" s="179"/>
      <c r="I12" s="179"/>
    </row>
    <row r="13" spans="2:9">
      <c r="B13" s="579"/>
      <c r="C13" s="591"/>
      <c r="D13" s="580"/>
      <c r="E13" s="580"/>
      <c r="F13" s="580"/>
      <c r="G13" s="581"/>
      <c r="H13" s="179"/>
      <c r="I13" s="179"/>
    </row>
    <row r="14" spans="2:9">
      <c r="B14" s="579"/>
      <c r="C14" s="591"/>
      <c r="D14" s="580"/>
      <c r="E14" s="580"/>
      <c r="F14" s="580"/>
      <c r="G14" s="581"/>
      <c r="H14" s="179"/>
      <c r="I14" s="179"/>
    </row>
    <row r="15" spans="2:9">
      <c r="B15" s="579"/>
      <c r="C15" s="592"/>
      <c r="D15" s="582"/>
      <c r="E15" s="582"/>
      <c r="F15" s="582"/>
      <c r="G15" s="581"/>
      <c r="H15" s="179"/>
      <c r="I15" s="179"/>
    </row>
    <row r="16" spans="2:9">
      <c r="B16" s="579"/>
      <c r="C16" s="592"/>
      <c r="D16" s="582"/>
      <c r="E16" s="582"/>
      <c r="F16" s="582"/>
      <c r="G16" s="581"/>
      <c r="H16" s="179"/>
      <c r="I16" s="179"/>
    </row>
    <row r="17" spans="2:9">
      <c r="B17" s="579"/>
      <c r="C17" s="592"/>
      <c r="D17" s="582"/>
      <c r="E17" s="582"/>
      <c r="F17" s="582"/>
      <c r="G17" s="581"/>
      <c r="H17" s="179"/>
      <c r="I17" s="179"/>
    </row>
    <row r="18" spans="2:9">
      <c r="B18" s="579"/>
      <c r="C18" s="591"/>
      <c r="D18" s="580"/>
      <c r="E18" s="580"/>
      <c r="F18" s="580"/>
      <c r="G18" s="581"/>
      <c r="H18" s="179"/>
      <c r="I18" s="179"/>
    </row>
    <row r="19" spans="2:9">
      <c r="B19" s="579"/>
      <c r="C19" s="591"/>
      <c r="D19" s="580"/>
      <c r="E19" s="580"/>
      <c r="F19" s="580"/>
      <c r="G19" s="581"/>
      <c r="H19" s="179"/>
      <c r="I19" s="179"/>
    </row>
    <row r="20" spans="2:9">
      <c r="B20" s="579"/>
      <c r="C20" s="591"/>
      <c r="D20" s="580"/>
      <c r="E20" s="580"/>
      <c r="F20" s="580"/>
      <c r="G20" s="581"/>
      <c r="H20" s="179"/>
      <c r="I20" s="179"/>
    </row>
    <row r="21" spans="2:9">
      <c r="B21" s="579"/>
      <c r="C21" s="591"/>
      <c r="D21" s="580"/>
      <c r="E21" s="580"/>
      <c r="F21" s="580"/>
      <c r="G21" s="581"/>
      <c r="H21" s="179"/>
      <c r="I21" s="179"/>
    </row>
    <row r="22" spans="2:9">
      <c r="B22" s="579"/>
      <c r="C22" s="591"/>
      <c r="D22" s="580"/>
      <c r="E22" s="580"/>
      <c r="F22" s="580"/>
      <c r="G22" s="581"/>
      <c r="H22" s="179"/>
      <c r="I22" s="179"/>
    </row>
    <row r="23" spans="2:9">
      <c r="B23" s="579"/>
      <c r="C23" s="591"/>
      <c r="D23" s="580"/>
      <c r="E23" s="580"/>
      <c r="F23" s="580"/>
      <c r="G23" s="581"/>
      <c r="H23" s="179"/>
      <c r="I23" s="179"/>
    </row>
    <row r="24" spans="2:9">
      <c r="B24" s="579"/>
      <c r="C24" s="591"/>
      <c r="D24" s="580"/>
      <c r="E24" s="580"/>
      <c r="F24" s="580"/>
      <c r="G24" s="581"/>
      <c r="H24" s="179"/>
      <c r="I24" s="179"/>
    </row>
    <row r="25" spans="2:9">
      <c r="B25" s="579"/>
      <c r="C25" s="592"/>
      <c r="D25" s="582"/>
      <c r="E25" s="582"/>
      <c r="F25" s="582"/>
      <c r="G25" s="581"/>
      <c r="H25" s="179"/>
      <c r="I25" s="179"/>
    </row>
    <row r="26" spans="2:9">
      <c r="B26" s="579"/>
      <c r="C26" s="592"/>
      <c r="D26" s="582"/>
      <c r="E26" s="582"/>
      <c r="F26" s="582"/>
      <c r="G26" s="581"/>
      <c r="H26" s="179"/>
      <c r="I26" s="179"/>
    </row>
    <row r="27" spans="2:9">
      <c r="B27" s="579"/>
      <c r="C27" s="592"/>
      <c r="D27" s="582"/>
      <c r="E27" s="582"/>
      <c r="F27" s="582"/>
      <c r="G27" s="581"/>
      <c r="H27" s="179"/>
      <c r="I27" s="179"/>
    </row>
    <row r="28" spans="2:9">
      <c r="B28" s="579"/>
      <c r="C28" s="592"/>
      <c r="D28" s="582"/>
      <c r="E28" s="582"/>
      <c r="F28" s="582"/>
      <c r="G28" s="581"/>
      <c r="H28" s="179"/>
      <c r="I28" s="179"/>
    </row>
    <row r="29" spans="2:9">
      <c r="B29" s="579"/>
      <c r="C29" s="592"/>
      <c r="D29" s="582"/>
      <c r="E29" s="582"/>
      <c r="F29" s="582"/>
      <c r="G29" s="581"/>
      <c r="H29" s="179"/>
      <c r="I29" s="179"/>
    </row>
    <row r="30" spans="2:9">
      <c r="B30" s="579"/>
      <c r="C30" s="591"/>
      <c r="D30" s="580"/>
      <c r="E30" s="580"/>
      <c r="F30" s="580"/>
      <c r="G30" s="581"/>
      <c r="H30" s="179"/>
      <c r="I30" s="179"/>
    </row>
    <row r="31" spans="2:9">
      <c r="B31" s="579"/>
      <c r="C31" s="591"/>
      <c r="D31" s="580"/>
      <c r="E31" s="580"/>
      <c r="F31" s="580"/>
      <c r="G31" s="581"/>
      <c r="H31" s="179"/>
      <c r="I31" s="179"/>
    </row>
    <row r="32" spans="2:9">
      <c r="B32" s="579"/>
      <c r="C32" s="591"/>
      <c r="D32" s="580"/>
      <c r="E32" s="580"/>
      <c r="F32" s="580"/>
      <c r="G32" s="581"/>
      <c r="H32" s="179"/>
      <c r="I32" s="179"/>
    </row>
    <row r="33" spans="2:9">
      <c r="B33" s="579"/>
      <c r="C33" s="591"/>
      <c r="D33" s="580"/>
      <c r="E33" s="580"/>
      <c r="F33" s="580"/>
      <c r="G33" s="581"/>
      <c r="H33" s="179"/>
      <c r="I33" s="179"/>
    </row>
    <row r="34" spans="2:9">
      <c r="B34" s="579"/>
      <c r="C34" s="591"/>
      <c r="D34" s="580"/>
      <c r="E34" s="580"/>
      <c r="F34" s="580"/>
      <c r="G34" s="581"/>
      <c r="H34" s="179"/>
      <c r="I34" s="179"/>
    </row>
    <row r="35" spans="2:9" ht="15" thickBot="1">
      <c r="B35" s="579"/>
      <c r="C35" s="591"/>
      <c r="D35" s="580"/>
      <c r="E35" s="580"/>
      <c r="F35" s="580"/>
      <c r="G35" s="581"/>
      <c r="H35" s="179"/>
      <c r="I35" s="179"/>
    </row>
    <row r="36" spans="2:9" ht="31.5" customHeight="1" thickBot="1">
      <c r="B36" s="1732" t="s">
        <v>195</v>
      </c>
      <c r="C36" s="1733"/>
      <c r="D36" s="1733"/>
      <c r="E36" s="1733"/>
      <c r="F36" s="1734"/>
      <c r="G36" s="180">
        <f>SUM(G9:G35)</f>
        <v>20000</v>
      </c>
      <c r="H36" s="179"/>
      <c r="I36" s="179"/>
    </row>
    <row r="37" spans="2:9">
      <c r="B37" s="181"/>
      <c r="C37" s="181"/>
      <c r="D37" s="181"/>
      <c r="E37" s="181"/>
      <c r="F37" s="181"/>
      <c r="G37" s="182"/>
      <c r="H37" s="179"/>
      <c r="I37" s="179"/>
    </row>
    <row r="38" spans="2:9" ht="15.75">
      <c r="B38" s="114" t="s">
        <v>196</v>
      </c>
      <c r="C38" s="181"/>
      <c r="D38" s="181"/>
      <c r="E38" s="181"/>
      <c r="F38" s="181"/>
      <c r="G38" s="182"/>
      <c r="H38" s="179"/>
      <c r="I38" s="179"/>
    </row>
    <row r="39" spans="2:9" ht="7.5" customHeight="1" thickBot="1">
      <c r="B39" s="114"/>
      <c r="C39" s="179"/>
      <c r="D39" s="179"/>
      <c r="E39" s="179"/>
      <c r="F39" s="179"/>
      <c r="G39" s="183"/>
      <c r="H39" s="179"/>
      <c r="I39" s="179"/>
    </row>
    <row r="40" spans="2:9" ht="47.25" customHeight="1" thickBot="1">
      <c r="B40" s="574" t="s">
        <v>189</v>
      </c>
      <c r="C40" s="575" t="s">
        <v>190</v>
      </c>
      <c r="D40" s="575" t="s">
        <v>191</v>
      </c>
      <c r="E40" s="575" t="s">
        <v>192</v>
      </c>
      <c r="F40" s="575" t="s">
        <v>193</v>
      </c>
      <c r="G40" s="576" t="s">
        <v>657</v>
      </c>
      <c r="H40" s="179"/>
      <c r="I40" s="179"/>
    </row>
    <row r="41" spans="2:9">
      <c r="B41" s="579"/>
      <c r="C41" s="591"/>
      <c r="D41" s="580"/>
      <c r="E41" s="580"/>
      <c r="F41" s="580"/>
      <c r="G41" s="581"/>
      <c r="H41" s="179"/>
      <c r="I41" s="179"/>
    </row>
    <row r="42" spans="2:9">
      <c r="B42" s="579"/>
      <c r="C42" s="591"/>
      <c r="D42" s="580"/>
      <c r="E42" s="580"/>
      <c r="F42" s="580"/>
      <c r="G42" s="581">
        <v>2</v>
      </c>
      <c r="H42" s="179"/>
      <c r="I42" s="179"/>
    </row>
    <row r="43" spans="2:9">
      <c r="B43" s="579"/>
      <c r="C43" s="591"/>
      <c r="D43" s="580"/>
      <c r="E43" s="580"/>
      <c r="F43" s="580"/>
      <c r="G43" s="581"/>
      <c r="H43" s="179"/>
      <c r="I43" s="179"/>
    </row>
    <row r="44" spans="2:9">
      <c r="B44" s="579"/>
      <c r="C44" s="591"/>
      <c r="D44" s="580"/>
      <c r="E44" s="580"/>
      <c r="F44" s="580"/>
      <c r="G44" s="581"/>
      <c r="H44" s="179"/>
      <c r="I44" s="179"/>
    </row>
    <row r="45" spans="2:9">
      <c r="B45" s="579"/>
      <c r="C45" s="591"/>
      <c r="D45" s="580"/>
      <c r="E45" s="580"/>
      <c r="F45" s="580"/>
      <c r="G45" s="581"/>
      <c r="H45" s="179"/>
      <c r="I45" s="179"/>
    </row>
    <row r="46" spans="2:9">
      <c r="B46" s="579"/>
      <c r="C46" s="591"/>
      <c r="D46" s="580"/>
      <c r="E46" s="580"/>
      <c r="F46" s="580"/>
      <c r="G46" s="581"/>
      <c r="H46" s="179"/>
      <c r="I46" s="179"/>
    </row>
    <row r="47" spans="2:9">
      <c r="B47" s="579"/>
      <c r="C47" s="591"/>
      <c r="D47" s="580"/>
      <c r="E47" s="580"/>
      <c r="F47" s="580"/>
      <c r="G47" s="581"/>
      <c r="H47" s="179"/>
      <c r="I47" s="179"/>
    </row>
    <row r="48" spans="2:9">
      <c r="B48" s="579"/>
      <c r="C48" s="591"/>
      <c r="D48" s="580"/>
      <c r="E48" s="580"/>
      <c r="F48" s="580"/>
      <c r="G48" s="581"/>
      <c r="H48" s="179"/>
      <c r="I48" s="179"/>
    </row>
    <row r="49" spans="2:9">
      <c r="B49" s="579"/>
      <c r="C49" s="591"/>
      <c r="D49" s="580"/>
      <c r="E49" s="580"/>
      <c r="F49" s="580"/>
      <c r="G49" s="581"/>
      <c r="H49" s="179"/>
      <c r="I49" s="179"/>
    </row>
    <row r="50" spans="2:9">
      <c r="B50" s="579"/>
      <c r="C50" s="591"/>
      <c r="D50" s="580"/>
      <c r="E50" s="580"/>
      <c r="F50" s="580"/>
      <c r="G50" s="581"/>
      <c r="H50" s="179"/>
      <c r="I50" s="179"/>
    </row>
    <row r="51" spans="2:9">
      <c r="B51" s="579"/>
      <c r="C51" s="591"/>
      <c r="D51" s="580"/>
      <c r="E51" s="580"/>
      <c r="F51" s="580"/>
      <c r="G51" s="581"/>
      <c r="H51" s="179"/>
      <c r="I51" s="179"/>
    </row>
    <row r="52" spans="2:9">
      <c r="B52" s="579"/>
      <c r="C52" s="591"/>
      <c r="D52" s="580"/>
      <c r="E52" s="580"/>
      <c r="F52" s="580"/>
      <c r="G52" s="581"/>
      <c r="H52" s="179"/>
      <c r="I52" s="179"/>
    </row>
    <row r="53" spans="2:9">
      <c r="B53" s="579"/>
      <c r="C53" s="591"/>
      <c r="D53" s="580"/>
      <c r="E53" s="580"/>
      <c r="F53" s="580"/>
      <c r="G53" s="581"/>
      <c r="H53" s="179"/>
      <c r="I53" s="179"/>
    </row>
    <row r="54" spans="2:9">
      <c r="B54" s="579"/>
      <c r="C54" s="591"/>
      <c r="D54" s="580"/>
      <c r="E54" s="580"/>
      <c r="F54" s="580"/>
      <c r="G54" s="581"/>
      <c r="H54" s="179"/>
      <c r="I54" s="179"/>
    </row>
    <row r="55" spans="2:9">
      <c r="B55" s="579"/>
      <c r="C55" s="591"/>
      <c r="D55" s="580"/>
      <c r="E55" s="580"/>
      <c r="F55" s="580"/>
      <c r="G55" s="581"/>
      <c r="H55" s="179"/>
      <c r="I55" s="179"/>
    </row>
    <row r="56" spans="2:9">
      <c r="B56" s="579"/>
      <c r="C56" s="591"/>
      <c r="D56" s="580"/>
      <c r="E56" s="580"/>
      <c r="F56" s="580"/>
      <c r="G56" s="581"/>
      <c r="H56" s="179"/>
      <c r="I56" s="179"/>
    </row>
    <row r="57" spans="2:9">
      <c r="B57" s="579"/>
      <c r="C57" s="591"/>
      <c r="D57" s="580"/>
      <c r="E57" s="580"/>
      <c r="F57" s="580"/>
      <c r="G57" s="581"/>
      <c r="H57" s="179"/>
      <c r="I57" s="179"/>
    </row>
    <row r="58" spans="2:9">
      <c r="B58" s="579"/>
      <c r="C58" s="591"/>
      <c r="D58" s="580"/>
      <c r="E58" s="580"/>
      <c r="F58" s="580"/>
      <c r="G58" s="581"/>
      <c r="H58" s="179"/>
      <c r="I58" s="179"/>
    </row>
    <row r="59" spans="2:9">
      <c r="B59" s="579"/>
      <c r="C59" s="591"/>
      <c r="D59" s="580"/>
      <c r="E59" s="580"/>
      <c r="F59" s="580"/>
      <c r="G59" s="581"/>
      <c r="H59" s="179"/>
      <c r="I59" s="179"/>
    </row>
    <row r="60" spans="2:9">
      <c r="B60" s="579"/>
      <c r="C60" s="591"/>
      <c r="D60" s="580"/>
      <c r="E60" s="580"/>
      <c r="F60" s="580"/>
      <c r="G60" s="581"/>
      <c r="H60" s="179"/>
      <c r="I60" s="179"/>
    </row>
    <row r="61" spans="2:9">
      <c r="B61" s="579"/>
      <c r="C61" s="591"/>
      <c r="D61" s="580"/>
      <c r="E61" s="580"/>
      <c r="F61" s="580"/>
      <c r="G61" s="581"/>
      <c r="H61" s="179"/>
      <c r="I61" s="179"/>
    </row>
    <row r="62" spans="2:9">
      <c r="B62" s="579"/>
      <c r="C62" s="591"/>
      <c r="D62" s="580"/>
      <c r="E62" s="580"/>
      <c r="F62" s="580"/>
      <c r="G62" s="581"/>
      <c r="H62" s="179"/>
      <c r="I62" s="179"/>
    </row>
    <row r="63" spans="2:9">
      <c r="B63" s="579"/>
      <c r="C63" s="591"/>
      <c r="D63" s="580"/>
      <c r="E63" s="580"/>
      <c r="F63" s="580"/>
      <c r="G63" s="581"/>
      <c r="H63" s="179"/>
      <c r="I63" s="179"/>
    </row>
    <row r="64" spans="2:9">
      <c r="B64" s="579"/>
      <c r="C64" s="591"/>
      <c r="D64" s="580"/>
      <c r="E64" s="580"/>
      <c r="F64" s="580"/>
      <c r="G64" s="581"/>
      <c r="H64" s="179"/>
      <c r="I64" s="179"/>
    </row>
    <row r="65" spans="2:9">
      <c r="B65" s="579"/>
      <c r="C65" s="591"/>
      <c r="D65" s="580"/>
      <c r="E65" s="580"/>
      <c r="F65" s="580"/>
      <c r="G65" s="581"/>
      <c r="H65" s="179"/>
      <c r="I65" s="179"/>
    </row>
    <row r="66" spans="2:9">
      <c r="B66" s="579"/>
      <c r="C66" s="591"/>
      <c r="D66" s="580"/>
      <c r="E66" s="580"/>
      <c r="F66" s="580"/>
      <c r="G66" s="581"/>
      <c r="H66" s="179"/>
      <c r="I66" s="179"/>
    </row>
    <row r="67" spans="2:9">
      <c r="B67" s="579"/>
      <c r="C67" s="591"/>
      <c r="D67" s="580"/>
      <c r="E67" s="580"/>
      <c r="F67" s="580"/>
      <c r="G67" s="581"/>
      <c r="H67" s="179"/>
      <c r="I67" s="179"/>
    </row>
    <row r="68" spans="2:9">
      <c r="B68" s="579"/>
      <c r="C68" s="591"/>
      <c r="D68" s="580"/>
      <c r="E68" s="580"/>
      <c r="F68" s="580"/>
      <c r="G68" s="581"/>
      <c r="H68" s="179"/>
      <c r="I68" s="179"/>
    </row>
    <row r="69" spans="2:9">
      <c r="B69" s="579"/>
      <c r="C69" s="591"/>
      <c r="D69" s="580"/>
      <c r="E69" s="580"/>
      <c r="F69" s="580"/>
      <c r="G69" s="581"/>
      <c r="H69" s="179"/>
      <c r="I69" s="179"/>
    </row>
    <row r="70" spans="2:9">
      <c r="B70" s="579"/>
      <c r="C70" s="591"/>
      <c r="D70" s="580"/>
      <c r="E70" s="580"/>
      <c r="F70" s="580"/>
      <c r="G70" s="581"/>
      <c r="H70" s="179"/>
      <c r="I70" s="179"/>
    </row>
    <row r="71" spans="2:9" ht="15" thickBot="1">
      <c r="B71" s="579"/>
      <c r="C71" s="591"/>
      <c r="D71" s="580"/>
      <c r="E71" s="580"/>
      <c r="F71" s="580"/>
      <c r="G71" s="581"/>
      <c r="H71" s="179"/>
      <c r="I71" s="179"/>
    </row>
    <row r="72" spans="2:9" ht="31.5" customHeight="1" thickBot="1">
      <c r="B72" s="1732" t="s">
        <v>197</v>
      </c>
      <c r="C72" s="1733"/>
      <c r="D72" s="1733"/>
      <c r="E72" s="1733"/>
      <c r="F72" s="1734"/>
      <c r="G72" s="180">
        <f>SUM(G41:G71)</f>
        <v>2</v>
      </c>
      <c r="H72" s="179"/>
      <c r="I72" s="179"/>
    </row>
    <row r="73" spans="2:9">
      <c r="B73" s="179"/>
      <c r="C73" s="179"/>
      <c r="D73" s="179"/>
      <c r="E73" s="179"/>
      <c r="F73" s="179"/>
      <c r="G73" s="179"/>
      <c r="H73" s="179"/>
      <c r="I73" s="179"/>
    </row>
    <row r="74" spans="2:9">
      <c r="B74" s="179"/>
      <c r="C74" s="179"/>
      <c r="D74" s="179"/>
      <c r="E74" s="179"/>
      <c r="F74" s="179"/>
      <c r="G74" s="179"/>
      <c r="H74" s="179"/>
      <c r="I74" s="179"/>
    </row>
    <row r="75" spans="2:9">
      <c r="B75" s="179"/>
      <c r="C75" s="179"/>
      <c r="D75" s="179"/>
      <c r="E75" s="179"/>
      <c r="F75" s="179"/>
      <c r="G75" s="179"/>
      <c r="H75" s="179"/>
      <c r="I75" s="179"/>
    </row>
    <row r="76" spans="2:9" ht="15.75">
      <c r="B76" s="114" t="s">
        <v>198</v>
      </c>
      <c r="C76" s="179"/>
      <c r="D76" s="179"/>
      <c r="E76" s="179"/>
      <c r="F76" s="179"/>
      <c r="G76" s="179"/>
      <c r="H76" s="179"/>
      <c r="I76" s="179"/>
    </row>
    <row r="77" spans="2:9" ht="7.5" customHeight="1" thickBot="1">
      <c r="B77" s="114"/>
      <c r="C77" s="179"/>
      <c r="D77" s="179"/>
      <c r="E77" s="179"/>
      <c r="F77" s="179"/>
      <c r="G77" s="179"/>
      <c r="H77" s="179"/>
      <c r="I77" s="179"/>
    </row>
    <row r="78" spans="2:9" ht="110.25" customHeight="1" thickBot="1">
      <c r="B78" s="574" t="s">
        <v>189</v>
      </c>
      <c r="C78" s="575" t="s">
        <v>190</v>
      </c>
      <c r="D78" s="575" t="s">
        <v>191</v>
      </c>
      <c r="E78" s="575" t="s">
        <v>192</v>
      </c>
      <c r="F78" s="575" t="s">
        <v>193</v>
      </c>
      <c r="G78" s="575" t="s">
        <v>659</v>
      </c>
      <c r="H78" s="577" t="s">
        <v>660</v>
      </c>
      <c r="I78" s="578" t="s">
        <v>661</v>
      </c>
    </row>
    <row r="79" spans="2:9">
      <c r="B79" s="579"/>
      <c r="C79" s="591"/>
      <c r="D79" s="582"/>
      <c r="E79" s="582"/>
      <c r="F79" s="582"/>
      <c r="G79" s="584">
        <v>22</v>
      </c>
      <c r="H79" s="584">
        <v>22</v>
      </c>
      <c r="I79" s="184">
        <f>IF(ISNUMBER(G79), MAX(G79-H79,0), "")</f>
        <v>0</v>
      </c>
    </row>
    <row r="80" spans="2:9">
      <c r="B80" s="579"/>
      <c r="C80" s="591"/>
      <c r="D80" s="582"/>
      <c r="E80" s="582"/>
      <c r="F80" s="582"/>
      <c r="G80" s="584"/>
      <c r="H80" s="584"/>
      <c r="I80" s="185" t="str">
        <f t="shared" ref="I80:I138" si="0">IF(ISNUMBER(G80), MAX(G80-H80,0), "")</f>
        <v/>
      </c>
    </row>
    <row r="81" spans="2:9">
      <c r="B81" s="579"/>
      <c r="C81" s="591"/>
      <c r="D81" s="582"/>
      <c r="E81" s="582"/>
      <c r="F81" s="582"/>
      <c r="G81" s="584"/>
      <c r="H81" s="584"/>
      <c r="I81" s="185" t="str">
        <f t="shared" si="0"/>
        <v/>
      </c>
    </row>
    <row r="82" spans="2:9">
      <c r="B82" s="579"/>
      <c r="C82" s="591"/>
      <c r="D82" s="582"/>
      <c r="E82" s="582"/>
      <c r="F82" s="582"/>
      <c r="G82" s="584"/>
      <c r="H82" s="584"/>
      <c r="I82" s="185" t="str">
        <f t="shared" si="0"/>
        <v/>
      </c>
    </row>
    <row r="83" spans="2:9">
      <c r="B83" s="579"/>
      <c r="C83" s="591"/>
      <c r="D83" s="582"/>
      <c r="E83" s="582"/>
      <c r="F83" s="582"/>
      <c r="G83" s="584"/>
      <c r="H83" s="584"/>
      <c r="I83" s="185" t="str">
        <f t="shared" si="0"/>
        <v/>
      </c>
    </row>
    <row r="84" spans="2:9">
      <c r="B84" s="579"/>
      <c r="C84" s="591"/>
      <c r="D84" s="582"/>
      <c r="E84" s="582"/>
      <c r="F84" s="582"/>
      <c r="G84" s="584"/>
      <c r="H84" s="584"/>
      <c r="I84" s="185" t="str">
        <f t="shared" si="0"/>
        <v/>
      </c>
    </row>
    <row r="85" spans="2:9">
      <c r="B85" s="579"/>
      <c r="C85" s="591"/>
      <c r="D85" s="582"/>
      <c r="E85" s="582"/>
      <c r="F85" s="582"/>
      <c r="G85" s="584"/>
      <c r="H85" s="584"/>
      <c r="I85" s="185" t="str">
        <f t="shared" si="0"/>
        <v/>
      </c>
    </row>
    <row r="86" spans="2:9">
      <c r="B86" s="579"/>
      <c r="C86" s="591"/>
      <c r="D86" s="582"/>
      <c r="E86" s="582"/>
      <c r="F86" s="582"/>
      <c r="G86" s="584"/>
      <c r="H86" s="584"/>
      <c r="I86" s="185" t="str">
        <f t="shared" si="0"/>
        <v/>
      </c>
    </row>
    <row r="87" spans="2:9">
      <c r="B87" s="579"/>
      <c r="C87" s="591"/>
      <c r="D87" s="582"/>
      <c r="E87" s="582"/>
      <c r="F87" s="582"/>
      <c r="G87" s="584"/>
      <c r="H87" s="584"/>
      <c r="I87" s="185" t="str">
        <f t="shared" si="0"/>
        <v/>
      </c>
    </row>
    <row r="88" spans="2:9">
      <c r="B88" s="579"/>
      <c r="C88" s="591"/>
      <c r="D88" s="582"/>
      <c r="E88" s="582"/>
      <c r="F88" s="582"/>
      <c r="G88" s="584"/>
      <c r="H88" s="584"/>
      <c r="I88" s="185" t="str">
        <f t="shared" si="0"/>
        <v/>
      </c>
    </row>
    <row r="89" spans="2:9">
      <c r="B89" s="579"/>
      <c r="C89" s="591"/>
      <c r="D89" s="582"/>
      <c r="E89" s="582"/>
      <c r="F89" s="582"/>
      <c r="G89" s="584"/>
      <c r="H89" s="584"/>
      <c r="I89" s="185" t="str">
        <f t="shared" si="0"/>
        <v/>
      </c>
    </row>
    <row r="90" spans="2:9">
      <c r="B90" s="579"/>
      <c r="C90" s="591"/>
      <c r="D90" s="582"/>
      <c r="E90" s="582"/>
      <c r="F90" s="582"/>
      <c r="G90" s="584"/>
      <c r="H90" s="584"/>
      <c r="I90" s="185" t="str">
        <f t="shared" si="0"/>
        <v/>
      </c>
    </row>
    <row r="91" spans="2:9">
      <c r="B91" s="579"/>
      <c r="C91" s="591"/>
      <c r="D91" s="582"/>
      <c r="E91" s="582"/>
      <c r="F91" s="582"/>
      <c r="G91" s="584"/>
      <c r="H91" s="584"/>
      <c r="I91" s="185" t="str">
        <f t="shared" si="0"/>
        <v/>
      </c>
    </row>
    <row r="92" spans="2:9">
      <c r="B92" s="579"/>
      <c r="C92" s="591"/>
      <c r="D92" s="582"/>
      <c r="E92" s="582"/>
      <c r="F92" s="582"/>
      <c r="G92" s="584"/>
      <c r="H92" s="584"/>
      <c r="I92" s="185" t="str">
        <f t="shared" si="0"/>
        <v/>
      </c>
    </row>
    <row r="93" spans="2:9">
      <c r="B93" s="579"/>
      <c r="C93" s="591"/>
      <c r="D93" s="582"/>
      <c r="E93" s="582"/>
      <c r="F93" s="582"/>
      <c r="G93" s="584"/>
      <c r="H93" s="584"/>
      <c r="I93" s="185" t="str">
        <f t="shared" si="0"/>
        <v/>
      </c>
    </row>
    <row r="94" spans="2:9">
      <c r="B94" s="579"/>
      <c r="C94" s="591"/>
      <c r="D94" s="582"/>
      <c r="E94" s="582"/>
      <c r="F94" s="582"/>
      <c r="G94" s="584"/>
      <c r="H94" s="584"/>
      <c r="I94" s="185" t="str">
        <f t="shared" si="0"/>
        <v/>
      </c>
    </row>
    <row r="95" spans="2:9">
      <c r="B95" s="579"/>
      <c r="C95" s="591"/>
      <c r="D95" s="582"/>
      <c r="E95" s="582"/>
      <c r="F95" s="582"/>
      <c r="G95" s="584"/>
      <c r="H95" s="584"/>
      <c r="I95" s="185" t="str">
        <f t="shared" si="0"/>
        <v/>
      </c>
    </row>
    <row r="96" spans="2:9">
      <c r="B96" s="579"/>
      <c r="C96" s="591"/>
      <c r="D96" s="582"/>
      <c r="E96" s="582"/>
      <c r="F96" s="582"/>
      <c r="G96" s="584"/>
      <c r="H96" s="584"/>
      <c r="I96" s="185" t="str">
        <f t="shared" si="0"/>
        <v/>
      </c>
    </row>
    <row r="97" spans="2:9">
      <c r="B97" s="579"/>
      <c r="C97" s="591"/>
      <c r="D97" s="582"/>
      <c r="E97" s="582"/>
      <c r="F97" s="582"/>
      <c r="G97" s="584"/>
      <c r="H97" s="584"/>
      <c r="I97" s="185" t="str">
        <f t="shared" si="0"/>
        <v/>
      </c>
    </row>
    <row r="98" spans="2:9">
      <c r="B98" s="579"/>
      <c r="C98" s="591"/>
      <c r="D98" s="582"/>
      <c r="E98" s="582"/>
      <c r="F98" s="582"/>
      <c r="G98" s="584"/>
      <c r="H98" s="584"/>
      <c r="I98" s="185" t="str">
        <f t="shared" si="0"/>
        <v/>
      </c>
    </row>
    <row r="99" spans="2:9">
      <c r="B99" s="579"/>
      <c r="C99" s="591"/>
      <c r="D99" s="582"/>
      <c r="E99" s="582"/>
      <c r="F99" s="582"/>
      <c r="G99" s="584"/>
      <c r="H99" s="584"/>
      <c r="I99" s="185" t="str">
        <f t="shared" si="0"/>
        <v/>
      </c>
    </row>
    <row r="100" spans="2:9">
      <c r="B100" s="579"/>
      <c r="C100" s="591"/>
      <c r="D100" s="582"/>
      <c r="E100" s="582"/>
      <c r="F100" s="582"/>
      <c r="G100" s="584"/>
      <c r="H100" s="584"/>
      <c r="I100" s="185" t="str">
        <f t="shared" si="0"/>
        <v/>
      </c>
    </row>
    <row r="101" spans="2:9">
      <c r="B101" s="579"/>
      <c r="C101" s="591"/>
      <c r="D101" s="582"/>
      <c r="E101" s="582"/>
      <c r="F101" s="582"/>
      <c r="G101" s="584"/>
      <c r="H101" s="584"/>
      <c r="I101" s="185" t="str">
        <f t="shared" si="0"/>
        <v/>
      </c>
    </row>
    <row r="102" spans="2:9">
      <c r="B102" s="579"/>
      <c r="C102" s="591"/>
      <c r="D102" s="582"/>
      <c r="E102" s="582"/>
      <c r="F102" s="582"/>
      <c r="G102" s="584"/>
      <c r="H102" s="584"/>
      <c r="I102" s="185" t="str">
        <f t="shared" si="0"/>
        <v/>
      </c>
    </row>
    <row r="103" spans="2:9">
      <c r="B103" s="593"/>
      <c r="C103" s="594"/>
      <c r="D103" s="595"/>
      <c r="E103" s="595"/>
      <c r="F103" s="595"/>
      <c r="G103" s="596"/>
      <c r="H103" s="596"/>
      <c r="I103" s="185" t="str">
        <f t="shared" si="0"/>
        <v/>
      </c>
    </row>
    <row r="104" spans="2:9">
      <c r="B104" s="579"/>
      <c r="C104" s="591"/>
      <c r="D104" s="582"/>
      <c r="E104" s="582"/>
      <c r="F104" s="582"/>
      <c r="G104" s="584"/>
      <c r="H104" s="584"/>
      <c r="I104" s="185" t="str">
        <f t="shared" si="0"/>
        <v/>
      </c>
    </row>
    <row r="105" spans="2:9">
      <c r="B105" s="579"/>
      <c r="C105" s="591"/>
      <c r="D105" s="582"/>
      <c r="E105" s="582"/>
      <c r="F105" s="582"/>
      <c r="G105" s="584"/>
      <c r="H105" s="584"/>
      <c r="I105" s="185" t="str">
        <f t="shared" si="0"/>
        <v/>
      </c>
    </row>
    <row r="106" spans="2:9">
      <c r="B106" s="579"/>
      <c r="C106" s="591"/>
      <c r="D106" s="582"/>
      <c r="E106" s="582"/>
      <c r="F106" s="582"/>
      <c r="G106" s="584"/>
      <c r="H106" s="584"/>
      <c r="I106" s="185" t="str">
        <f t="shared" si="0"/>
        <v/>
      </c>
    </row>
    <row r="107" spans="2:9">
      <c r="B107" s="579"/>
      <c r="C107" s="591"/>
      <c r="D107" s="582"/>
      <c r="E107" s="582"/>
      <c r="F107" s="582"/>
      <c r="G107" s="584"/>
      <c r="H107" s="584"/>
      <c r="I107" s="185" t="str">
        <f t="shared" si="0"/>
        <v/>
      </c>
    </row>
    <row r="108" spans="2:9">
      <c r="B108" s="579"/>
      <c r="C108" s="591"/>
      <c r="D108" s="582"/>
      <c r="E108" s="582"/>
      <c r="F108" s="582"/>
      <c r="G108" s="584"/>
      <c r="H108" s="584"/>
      <c r="I108" s="185" t="str">
        <f t="shared" si="0"/>
        <v/>
      </c>
    </row>
    <row r="109" spans="2:9">
      <c r="B109" s="579"/>
      <c r="C109" s="591"/>
      <c r="D109" s="582"/>
      <c r="E109" s="582"/>
      <c r="F109" s="582"/>
      <c r="G109" s="584"/>
      <c r="H109" s="584"/>
      <c r="I109" s="185" t="str">
        <f t="shared" si="0"/>
        <v/>
      </c>
    </row>
    <row r="110" spans="2:9">
      <c r="B110" s="579"/>
      <c r="C110" s="591"/>
      <c r="D110" s="582"/>
      <c r="E110" s="582"/>
      <c r="F110" s="582"/>
      <c r="G110" s="584"/>
      <c r="H110" s="584"/>
      <c r="I110" s="185" t="str">
        <f t="shared" si="0"/>
        <v/>
      </c>
    </row>
    <row r="111" spans="2:9">
      <c r="B111" s="579"/>
      <c r="C111" s="591"/>
      <c r="D111" s="582"/>
      <c r="E111" s="582"/>
      <c r="F111" s="582"/>
      <c r="G111" s="584"/>
      <c r="H111" s="584"/>
      <c r="I111" s="185" t="str">
        <f t="shared" si="0"/>
        <v/>
      </c>
    </row>
    <row r="112" spans="2:9">
      <c r="B112" s="579"/>
      <c r="C112" s="591"/>
      <c r="D112" s="582"/>
      <c r="E112" s="582"/>
      <c r="F112" s="582"/>
      <c r="G112" s="584"/>
      <c r="H112" s="584"/>
      <c r="I112" s="185" t="str">
        <f t="shared" si="0"/>
        <v/>
      </c>
    </row>
    <row r="113" spans="2:9">
      <c r="B113" s="579"/>
      <c r="C113" s="591"/>
      <c r="D113" s="582"/>
      <c r="E113" s="582"/>
      <c r="F113" s="582"/>
      <c r="G113" s="584"/>
      <c r="H113" s="584"/>
      <c r="I113" s="185" t="str">
        <f t="shared" si="0"/>
        <v/>
      </c>
    </row>
    <row r="114" spans="2:9">
      <c r="B114" s="579"/>
      <c r="C114" s="591"/>
      <c r="D114" s="582"/>
      <c r="E114" s="582"/>
      <c r="F114" s="582"/>
      <c r="G114" s="584"/>
      <c r="H114" s="584"/>
      <c r="I114" s="185" t="str">
        <f t="shared" si="0"/>
        <v/>
      </c>
    </row>
    <row r="115" spans="2:9">
      <c r="B115" s="579"/>
      <c r="C115" s="591"/>
      <c r="D115" s="582"/>
      <c r="E115" s="582"/>
      <c r="F115" s="582"/>
      <c r="G115" s="584"/>
      <c r="H115" s="584"/>
      <c r="I115" s="185" t="str">
        <f t="shared" si="0"/>
        <v/>
      </c>
    </row>
    <row r="116" spans="2:9">
      <c r="B116" s="579"/>
      <c r="C116" s="591"/>
      <c r="D116" s="582"/>
      <c r="E116" s="582"/>
      <c r="F116" s="582"/>
      <c r="G116" s="584"/>
      <c r="H116" s="584"/>
      <c r="I116" s="185" t="str">
        <f t="shared" si="0"/>
        <v/>
      </c>
    </row>
    <row r="117" spans="2:9">
      <c r="B117" s="579"/>
      <c r="C117" s="591"/>
      <c r="D117" s="582"/>
      <c r="E117" s="582"/>
      <c r="F117" s="582"/>
      <c r="G117" s="584"/>
      <c r="H117" s="584"/>
      <c r="I117" s="185" t="str">
        <f t="shared" si="0"/>
        <v/>
      </c>
    </row>
    <row r="118" spans="2:9">
      <c r="B118" s="579"/>
      <c r="C118" s="591"/>
      <c r="D118" s="582"/>
      <c r="E118" s="582"/>
      <c r="F118" s="582"/>
      <c r="G118" s="584"/>
      <c r="H118" s="584"/>
      <c r="I118" s="185" t="str">
        <f t="shared" si="0"/>
        <v/>
      </c>
    </row>
    <row r="119" spans="2:9">
      <c r="B119" s="579"/>
      <c r="C119" s="591"/>
      <c r="D119" s="582"/>
      <c r="E119" s="582"/>
      <c r="F119" s="582"/>
      <c r="G119" s="584"/>
      <c r="H119" s="584"/>
      <c r="I119" s="185" t="str">
        <f t="shared" si="0"/>
        <v/>
      </c>
    </row>
    <row r="120" spans="2:9">
      <c r="B120" s="579"/>
      <c r="C120" s="591"/>
      <c r="D120" s="582"/>
      <c r="E120" s="582"/>
      <c r="F120" s="582"/>
      <c r="G120" s="584"/>
      <c r="H120" s="584"/>
      <c r="I120" s="185" t="str">
        <f t="shared" si="0"/>
        <v/>
      </c>
    </row>
    <row r="121" spans="2:9">
      <c r="B121" s="579"/>
      <c r="C121" s="591"/>
      <c r="D121" s="582"/>
      <c r="E121" s="582"/>
      <c r="F121" s="582"/>
      <c r="G121" s="584"/>
      <c r="H121" s="584"/>
      <c r="I121" s="185" t="str">
        <f t="shared" si="0"/>
        <v/>
      </c>
    </row>
    <row r="122" spans="2:9">
      <c r="B122" s="579"/>
      <c r="C122" s="591"/>
      <c r="D122" s="582"/>
      <c r="E122" s="582"/>
      <c r="F122" s="582"/>
      <c r="G122" s="584"/>
      <c r="H122" s="584"/>
      <c r="I122" s="185" t="str">
        <f t="shared" si="0"/>
        <v/>
      </c>
    </row>
    <row r="123" spans="2:9">
      <c r="B123" s="579"/>
      <c r="C123" s="591"/>
      <c r="D123" s="582"/>
      <c r="E123" s="582"/>
      <c r="F123" s="582"/>
      <c r="G123" s="584"/>
      <c r="H123" s="584"/>
      <c r="I123" s="185" t="str">
        <f t="shared" si="0"/>
        <v/>
      </c>
    </row>
    <row r="124" spans="2:9">
      <c r="B124" s="579"/>
      <c r="C124" s="591"/>
      <c r="D124" s="582"/>
      <c r="E124" s="582"/>
      <c r="F124" s="582"/>
      <c r="G124" s="584"/>
      <c r="H124" s="584"/>
      <c r="I124" s="185" t="str">
        <f t="shared" si="0"/>
        <v/>
      </c>
    </row>
    <row r="125" spans="2:9">
      <c r="B125" s="579"/>
      <c r="C125" s="591"/>
      <c r="D125" s="582"/>
      <c r="E125" s="582"/>
      <c r="F125" s="582"/>
      <c r="G125" s="584"/>
      <c r="H125" s="584"/>
      <c r="I125" s="185" t="str">
        <f t="shared" si="0"/>
        <v/>
      </c>
    </row>
    <row r="126" spans="2:9">
      <c r="B126" s="579"/>
      <c r="C126" s="591"/>
      <c r="D126" s="582"/>
      <c r="E126" s="582"/>
      <c r="F126" s="582"/>
      <c r="G126" s="584"/>
      <c r="H126" s="584"/>
      <c r="I126" s="185" t="str">
        <f t="shared" si="0"/>
        <v/>
      </c>
    </row>
    <row r="127" spans="2:9">
      <c r="B127" s="579"/>
      <c r="C127" s="591"/>
      <c r="D127" s="582"/>
      <c r="E127" s="582"/>
      <c r="F127" s="582"/>
      <c r="G127" s="584"/>
      <c r="H127" s="584"/>
      <c r="I127" s="185" t="str">
        <f t="shared" si="0"/>
        <v/>
      </c>
    </row>
    <row r="128" spans="2:9">
      <c r="B128" s="579"/>
      <c r="C128" s="591"/>
      <c r="D128" s="582"/>
      <c r="E128" s="582"/>
      <c r="F128" s="582"/>
      <c r="G128" s="584"/>
      <c r="H128" s="584"/>
      <c r="I128" s="185" t="str">
        <f t="shared" si="0"/>
        <v/>
      </c>
    </row>
    <row r="129" spans="2:9">
      <c r="B129" s="579"/>
      <c r="C129" s="591"/>
      <c r="D129" s="582"/>
      <c r="E129" s="582"/>
      <c r="F129" s="582"/>
      <c r="G129" s="584"/>
      <c r="H129" s="584"/>
      <c r="I129" s="185" t="str">
        <f t="shared" si="0"/>
        <v/>
      </c>
    </row>
    <row r="130" spans="2:9">
      <c r="B130" s="579"/>
      <c r="C130" s="591"/>
      <c r="D130" s="582"/>
      <c r="E130" s="582"/>
      <c r="F130" s="582"/>
      <c r="G130" s="584"/>
      <c r="H130" s="584"/>
      <c r="I130" s="185" t="str">
        <f t="shared" si="0"/>
        <v/>
      </c>
    </row>
    <row r="131" spans="2:9">
      <c r="B131" s="579"/>
      <c r="C131" s="592"/>
      <c r="D131" s="582"/>
      <c r="E131" s="582"/>
      <c r="F131" s="582"/>
      <c r="G131" s="584"/>
      <c r="H131" s="584"/>
      <c r="I131" s="185" t="str">
        <f t="shared" si="0"/>
        <v/>
      </c>
    </row>
    <row r="132" spans="2:9">
      <c r="B132" s="579"/>
      <c r="C132" s="592"/>
      <c r="D132" s="580"/>
      <c r="E132" s="580"/>
      <c r="F132" s="580"/>
      <c r="G132" s="584"/>
      <c r="H132" s="584"/>
      <c r="I132" s="185" t="str">
        <f t="shared" si="0"/>
        <v/>
      </c>
    </row>
    <row r="133" spans="2:9">
      <c r="B133" s="579"/>
      <c r="C133" s="592"/>
      <c r="D133" s="580"/>
      <c r="E133" s="580"/>
      <c r="F133" s="580"/>
      <c r="G133" s="584"/>
      <c r="H133" s="584"/>
      <c r="I133" s="185" t="str">
        <f t="shared" si="0"/>
        <v/>
      </c>
    </row>
    <row r="134" spans="2:9">
      <c r="B134" s="579"/>
      <c r="C134" s="592"/>
      <c r="D134" s="580"/>
      <c r="E134" s="580"/>
      <c r="F134" s="580"/>
      <c r="G134" s="584"/>
      <c r="H134" s="584"/>
      <c r="I134" s="185" t="str">
        <f t="shared" si="0"/>
        <v/>
      </c>
    </row>
    <row r="135" spans="2:9">
      <c r="B135" s="579"/>
      <c r="C135" s="592"/>
      <c r="D135" s="580"/>
      <c r="E135" s="580"/>
      <c r="F135" s="580"/>
      <c r="G135" s="584"/>
      <c r="H135" s="584"/>
      <c r="I135" s="185" t="str">
        <f t="shared" si="0"/>
        <v/>
      </c>
    </row>
    <row r="136" spans="2:9">
      <c r="B136" s="579"/>
      <c r="C136" s="592"/>
      <c r="D136" s="580"/>
      <c r="E136" s="580"/>
      <c r="F136" s="580"/>
      <c r="G136" s="584"/>
      <c r="H136" s="584"/>
      <c r="I136" s="185" t="str">
        <f t="shared" si="0"/>
        <v/>
      </c>
    </row>
    <row r="137" spans="2:9">
      <c r="B137" s="579"/>
      <c r="C137" s="592"/>
      <c r="D137" s="580"/>
      <c r="E137" s="580"/>
      <c r="F137" s="580"/>
      <c r="G137" s="584"/>
      <c r="H137" s="584"/>
      <c r="I137" s="185" t="str">
        <f t="shared" si="0"/>
        <v/>
      </c>
    </row>
    <row r="138" spans="2:9">
      <c r="B138" s="579"/>
      <c r="C138" s="592"/>
      <c r="D138" s="580"/>
      <c r="E138" s="580"/>
      <c r="F138" s="580"/>
      <c r="G138" s="584"/>
      <c r="H138" s="584"/>
      <c r="I138" s="185" t="str">
        <f t="shared" si="0"/>
        <v/>
      </c>
    </row>
    <row r="139" spans="2:9">
      <c r="B139" s="579"/>
      <c r="C139" s="592"/>
      <c r="D139" s="580"/>
      <c r="E139" s="580"/>
      <c r="F139" s="580"/>
      <c r="G139" s="584"/>
      <c r="H139" s="584"/>
      <c r="I139" s="185" t="str">
        <f>IF(ISNUMBER(G139), MAX(G139-H139,0), "")</f>
        <v/>
      </c>
    </row>
    <row r="140" spans="2:9" ht="15" thickBot="1">
      <c r="B140" s="585"/>
      <c r="C140" s="597"/>
      <c r="D140" s="586"/>
      <c r="E140" s="586"/>
      <c r="F140" s="586"/>
      <c r="G140" s="587"/>
      <c r="H140" s="587"/>
      <c r="I140" s="186" t="str">
        <f>IF(ISNUMBER(G140), MAX(G140-H140,0), "")</f>
        <v/>
      </c>
    </row>
    <row r="141" spans="2:9" ht="25.15" customHeight="1" thickBot="1">
      <c r="B141" s="1735" t="s">
        <v>200</v>
      </c>
      <c r="C141" s="1736"/>
      <c r="D141" s="1736"/>
      <c r="E141" s="1736"/>
      <c r="F141" s="1737"/>
      <c r="G141" s="187">
        <f>IF(ISNUMBER(G79), SUM(G79:G140), "")</f>
        <v>22</v>
      </c>
      <c r="H141" s="187">
        <f>IF(ISNUMBER(H79), SUM(H79:H140), "")</f>
        <v>22</v>
      </c>
      <c r="I141" s="180">
        <f>IF(ISNUMBER(I79), SUM(I79:I140), "")</f>
        <v>0</v>
      </c>
    </row>
    <row r="145" spans="9:9" ht="15.75">
      <c r="I145" s="852" t="s">
        <v>245</v>
      </c>
    </row>
  </sheetData>
  <sheetProtection algorithmName="SHA-512" hashValue="vVKcs/Urk/DeZ+WQTey4KNCyNzdp/Ql9tlRUpMqPT27V5N8/couwIsY7QPiiTkQNOzMflIs4CezbeuPSKNxrGQ==" saltValue="gCy23cfoPkShTCT3GFscBQ==" spinCount="100000" sheet="1" objects="1" scenarios="1"/>
  <mergeCells count="4">
    <mergeCell ref="B36:F36"/>
    <mergeCell ref="B72:F72"/>
    <mergeCell ref="B141:F141"/>
    <mergeCell ref="B4:G4"/>
  </mergeCells>
  <hyperlinks>
    <hyperlink ref="I145" location="Index!A1" display="Return to Index"/>
  </hyperlinks>
  <pageMargins left="0.25" right="0.25" top="0.75" bottom="0.75" header="0.3" footer="0.3"/>
  <pageSetup paperSize="9" scale="65"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K68"/>
  <sheetViews>
    <sheetView topLeftCell="AT10" workbookViewId="0">
      <selection activeCell="BB12" sqref="BB12"/>
    </sheetView>
  </sheetViews>
  <sheetFormatPr defaultColWidth="8.7109375" defaultRowHeight="14.25"/>
  <cols>
    <col min="1" max="1" width="0" style="178" hidden="1" customWidth="1"/>
    <col min="2" max="2" width="38.42578125" style="178" hidden="1" customWidth="1"/>
    <col min="3" max="5" width="19.28515625" style="178" hidden="1" customWidth="1"/>
    <col min="6" max="6" width="20.42578125" style="178" hidden="1" customWidth="1"/>
    <col min="7" max="7" width="21.42578125" style="178" hidden="1" customWidth="1"/>
    <col min="8" max="8" width="15.28515625" style="178" hidden="1" customWidth="1"/>
    <col min="9" max="11" width="15.7109375" style="178" hidden="1" customWidth="1"/>
    <col min="12" max="45" width="0" style="178" hidden="1" customWidth="1"/>
    <col min="46" max="16384" width="8.7109375" style="178"/>
  </cols>
  <sheetData>
    <row r="1" spans="2:8">
      <c r="B1" s="1" t="s">
        <v>201</v>
      </c>
    </row>
    <row r="3" spans="2:8" ht="20.25">
      <c r="B3" s="1738" t="s">
        <v>3</v>
      </c>
      <c r="C3" s="1738"/>
      <c r="D3" s="1738"/>
      <c r="E3" s="1738"/>
      <c r="F3" s="1738"/>
      <c r="G3" s="1738"/>
      <c r="H3" s="1738"/>
    </row>
    <row r="4" spans="2:8" ht="20.25" customHeight="1">
      <c r="B4" s="1724" t="s">
        <v>583</v>
      </c>
      <c r="C4" s="1724"/>
      <c r="D4" s="1724"/>
      <c r="E4" s="1724"/>
      <c r="F4" s="1724"/>
      <c r="G4" s="1724"/>
      <c r="H4" s="1724"/>
    </row>
    <row r="5" spans="2:8" ht="11.25" customHeight="1">
      <c r="B5" s="143"/>
      <c r="C5" s="143"/>
      <c r="D5" s="143"/>
      <c r="E5" s="143"/>
      <c r="F5" s="188"/>
      <c r="G5" s="179"/>
      <c r="H5" s="179"/>
    </row>
    <row r="6" spans="2:8" ht="15.75">
      <c r="B6" s="114" t="s">
        <v>202</v>
      </c>
      <c r="C6" s="179"/>
      <c r="D6" s="179"/>
      <c r="E6" s="179"/>
      <c r="F6" s="179"/>
      <c r="G6" s="179"/>
      <c r="H6" s="179"/>
    </row>
    <row r="7" spans="2:8" ht="7.5" customHeight="1" thickBot="1">
      <c r="B7" s="114"/>
      <c r="C7" s="179"/>
      <c r="D7" s="179"/>
      <c r="E7" s="179"/>
      <c r="F7" s="179"/>
      <c r="G7" s="179"/>
      <c r="H7" s="179"/>
    </row>
    <row r="8" spans="2:8" s="190" customFormat="1" ht="54.75" customHeight="1" thickBot="1">
      <c r="B8" s="189"/>
      <c r="C8" s="571" t="s">
        <v>203</v>
      </c>
      <c r="D8" s="572" t="s">
        <v>204</v>
      </c>
      <c r="E8" s="572" t="s">
        <v>205</v>
      </c>
      <c r="F8" s="573" t="s">
        <v>206</v>
      </c>
      <c r="G8" s="189"/>
      <c r="H8" s="189"/>
    </row>
    <row r="9" spans="2:8" s="190" customFormat="1" ht="25.5" customHeight="1">
      <c r="B9" s="191" t="s">
        <v>207</v>
      </c>
      <c r="C9" s="589" t="s">
        <v>208</v>
      </c>
      <c r="D9" s="192" t="str">
        <f>IF(ISNUMBER('Bank Details'!D19:F19),IF(1-('Bank Details'!D19:F19-2012)/10&gt;0,1-('Bank Details'!D19:F19-2012)/10, 0), "")</f>
        <v/>
      </c>
      <c r="E9" s="193" t="str">
        <f>IF(ISNUMBER(C9),C9*D9,"")</f>
        <v/>
      </c>
      <c r="F9" s="194" t="str">
        <f>IF(ISNUMBER(C9),IF(F33&gt;E9,E9,F33),"")</f>
        <v/>
      </c>
      <c r="G9" s="189"/>
      <c r="H9" s="189"/>
    </row>
    <row r="10" spans="2:8" s="190" customFormat="1" ht="25.5" customHeight="1" thickBot="1">
      <c r="B10" s="195" t="s">
        <v>209</v>
      </c>
      <c r="C10" s="590"/>
      <c r="D10" s="196" t="str">
        <f>IF(ISNUMBER('Bank Details'!D19:F19),IF(1-('Bank Details'!D19:F19-2012)/10&gt;0,1-('Bank Details'!D19:F19-2012)/10, 0), "")</f>
        <v/>
      </c>
      <c r="E10" s="197" t="str">
        <f>IF(ISNUMBER(C10),C10*D10,"")</f>
        <v/>
      </c>
      <c r="F10" s="198" t="str">
        <f>IF(ISNUMBER(C10),IF(H65&gt;E10,E10,H65),"")</f>
        <v/>
      </c>
      <c r="G10" s="189"/>
      <c r="H10" s="189"/>
    </row>
    <row r="11" spans="2:8" ht="18.75" customHeight="1">
      <c r="B11" s="179"/>
      <c r="C11" s="179"/>
      <c r="D11" s="179"/>
      <c r="E11" s="179"/>
      <c r="F11" s="179"/>
      <c r="G11" s="179"/>
      <c r="H11" s="179"/>
    </row>
    <row r="12" spans="2:8" ht="15.75">
      <c r="B12" s="114" t="s">
        <v>210</v>
      </c>
      <c r="C12" s="179"/>
      <c r="D12" s="179"/>
      <c r="E12" s="179"/>
      <c r="F12" s="179"/>
      <c r="G12" s="179"/>
      <c r="H12" s="179"/>
    </row>
    <row r="13" spans="2:8" ht="7.5" customHeight="1" thickBot="1">
      <c r="B13" s="179"/>
      <c r="C13" s="179"/>
      <c r="D13" s="179"/>
      <c r="E13" s="179"/>
      <c r="F13" s="179"/>
      <c r="G13" s="179"/>
      <c r="H13" s="179"/>
    </row>
    <row r="14" spans="2:8" ht="32.25" customHeight="1" thickBot="1">
      <c r="B14" s="574" t="s">
        <v>189</v>
      </c>
      <c r="C14" s="575" t="s">
        <v>191</v>
      </c>
      <c r="D14" s="575" t="s">
        <v>192</v>
      </c>
      <c r="E14" s="575" t="s">
        <v>193</v>
      </c>
      <c r="F14" s="576" t="s">
        <v>194</v>
      </c>
      <c r="G14" s="179"/>
      <c r="H14" s="179"/>
    </row>
    <row r="15" spans="2:8">
      <c r="B15" s="579"/>
      <c r="C15" s="580"/>
      <c r="D15" s="580"/>
      <c r="E15" s="580"/>
      <c r="F15" s="581"/>
      <c r="G15" s="179"/>
      <c r="H15" s="179"/>
    </row>
    <row r="16" spans="2:8">
      <c r="B16" s="579"/>
      <c r="C16" s="580"/>
      <c r="D16" s="580"/>
      <c r="E16" s="580"/>
      <c r="F16" s="581"/>
      <c r="G16" s="179"/>
      <c r="H16" s="179"/>
    </row>
    <row r="17" spans="2:8">
      <c r="B17" s="579"/>
      <c r="C17" s="580"/>
      <c r="D17" s="580"/>
      <c r="E17" s="580"/>
      <c r="F17" s="581"/>
      <c r="G17" s="179"/>
      <c r="H17" s="179"/>
    </row>
    <row r="18" spans="2:8">
      <c r="B18" s="579"/>
      <c r="C18" s="580"/>
      <c r="D18" s="580"/>
      <c r="E18" s="580"/>
      <c r="F18" s="581"/>
      <c r="G18" s="179"/>
      <c r="H18" s="179"/>
    </row>
    <row r="19" spans="2:8">
      <c r="B19" s="579"/>
      <c r="C19" s="580"/>
      <c r="D19" s="580"/>
      <c r="E19" s="580"/>
      <c r="F19" s="581"/>
      <c r="G19" s="179"/>
      <c r="H19" s="179"/>
    </row>
    <row r="20" spans="2:8">
      <c r="B20" s="579"/>
      <c r="C20" s="582"/>
      <c r="D20" s="582"/>
      <c r="E20" s="582"/>
      <c r="F20" s="581"/>
      <c r="G20" s="179"/>
      <c r="H20" s="179"/>
    </row>
    <row r="21" spans="2:8">
      <c r="B21" s="579"/>
      <c r="C21" s="582"/>
      <c r="D21" s="582"/>
      <c r="E21" s="582"/>
      <c r="F21" s="581"/>
      <c r="G21" s="179"/>
      <c r="H21" s="179"/>
    </row>
    <row r="22" spans="2:8">
      <c r="B22" s="579"/>
      <c r="C22" s="582"/>
      <c r="D22" s="582"/>
      <c r="E22" s="582"/>
      <c r="F22" s="581"/>
      <c r="G22" s="179"/>
      <c r="H22" s="179"/>
    </row>
    <row r="23" spans="2:8">
      <c r="B23" s="579"/>
      <c r="C23" s="580"/>
      <c r="D23" s="580"/>
      <c r="E23" s="580"/>
      <c r="F23" s="581"/>
      <c r="G23" s="179"/>
      <c r="H23" s="179"/>
    </row>
    <row r="24" spans="2:8">
      <c r="B24" s="579"/>
      <c r="C24" s="580"/>
      <c r="D24" s="580"/>
      <c r="E24" s="580"/>
      <c r="F24" s="581"/>
      <c r="G24" s="179"/>
      <c r="H24" s="179"/>
    </row>
    <row r="25" spans="2:8">
      <c r="B25" s="579"/>
      <c r="C25" s="580"/>
      <c r="D25" s="580"/>
      <c r="E25" s="580"/>
      <c r="F25" s="581"/>
      <c r="G25" s="179"/>
      <c r="H25" s="179"/>
    </row>
    <row r="26" spans="2:8">
      <c r="B26" s="579"/>
      <c r="C26" s="580"/>
      <c r="D26" s="580"/>
      <c r="E26" s="580"/>
      <c r="F26" s="581"/>
      <c r="G26" s="179"/>
      <c r="H26" s="179"/>
    </row>
    <row r="27" spans="2:8">
      <c r="B27" s="579"/>
      <c r="C27" s="580"/>
      <c r="D27" s="580"/>
      <c r="E27" s="580"/>
      <c r="F27" s="581"/>
      <c r="G27" s="179"/>
      <c r="H27" s="179"/>
    </row>
    <row r="28" spans="2:8">
      <c r="B28" s="579"/>
      <c r="C28" s="580"/>
      <c r="D28" s="580"/>
      <c r="E28" s="580"/>
      <c r="F28" s="581"/>
      <c r="G28" s="179"/>
      <c r="H28" s="179"/>
    </row>
    <row r="29" spans="2:8">
      <c r="B29" s="579"/>
      <c r="C29" s="580"/>
      <c r="D29" s="580"/>
      <c r="E29" s="580"/>
      <c r="F29" s="581"/>
      <c r="G29" s="179"/>
      <c r="H29" s="179"/>
    </row>
    <row r="30" spans="2:8">
      <c r="B30" s="579"/>
      <c r="C30" s="580"/>
      <c r="D30" s="580"/>
      <c r="E30" s="580"/>
      <c r="F30" s="581"/>
      <c r="G30" s="179"/>
      <c r="H30" s="179"/>
    </row>
    <row r="31" spans="2:8">
      <c r="B31" s="579"/>
      <c r="C31" s="580"/>
      <c r="D31" s="580"/>
      <c r="E31" s="580"/>
      <c r="F31" s="581"/>
      <c r="G31" s="179"/>
      <c r="H31" s="179"/>
    </row>
    <row r="32" spans="2:8" ht="15" thickBot="1">
      <c r="B32" s="585"/>
      <c r="C32" s="586"/>
      <c r="D32" s="586"/>
      <c r="E32" s="586"/>
      <c r="F32" s="588"/>
      <c r="G32" s="179"/>
      <c r="H32" s="179"/>
    </row>
    <row r="33" spans="2:8" ht="25.15" customHeight="1" thickBot="1">
      <c r="B33" s="1732" t="s">
        <v>211</v>
      </c>
      <c r="C33" s="1733"/>
      <c r="D33" s="1733"/>
      <c r="E33" s="1734"/>
      <c r="F33" s="180" t="str">
        <f>IF(ISNUMBER(F15), SUM(F15:F32), "")</f>
        <v/>
      </c>
      <c r="G33" s="179"/>
      <c r="H33" s="179"/>
    </row>
    <row r="34" spans="2:8">
      <c r="B34" s="179"/>
      <c r="C34" s="179"/>
      <c r="D34" s="179"/>
      <c r="E34" s="179"/>
      <c r="F34" s="179"/>
      <c r="G34" s="179"/>
      <c r="H34" s="179"/>
    </row>
    <row r="35" spans="2:8" ht="15.75">
      <c r="B35" s="114" t="s">
        <v>198</v>
      </c>
      <c r="C35" s="179"/>
      <c r="D35" s="179"/>
      <c r="E35" s="179"/>
      <c r="F35" s="179"/>
      <c r="G35" s="179"/>
      <c r="H35" s="179"/>
    </row>
    <row r="36" spans="2:8" ht="7.5" customHeight="1" thickBot="1">
      <c r="B36" s="179"/>
      <c r="C36" s="179"/>
      <c r="D36" s="179"/>
      <c r="E36" s="179"/>
      <c r="F36" s="179"/>
      <c r="G36" s="179"/>
      <c r="H36" s="179"/>
    </row>
    <row r="37" spans="2:8" ht="72" customHeight="1" thickBot="1">
      <c r="B37" s="574" t="s">
        <v>189</v>
      </c>
      <c r="C37" s="575" t="s">
        <v>191</v>
      </c>
      <c r="D37" s="575" t="s">
        <v>192</v>
      </c>
      <c r="E37" s="575" t="s">
        <v>193</v>
      </c>
      <c r="F37" s="575" t="s">
        <v>199</v>
      </c>
      <c r="G37" s="577" t="s">
        <v>212</v>
      </c>
      <c r="H37" s="578" t="s">
        <v>213</v>
      </c>
    </row>
    <row r="38" spans="2:8">
      <c r="B38" s="583"/>
      <c r="C38" s="582"/>
      <c r="D38" s="582"/>
      <c r="E38" s="582"/>
      <c r="F38" s="584"/>
      <c r="G38" s="584"/>
      <c r="H38" s="184" t="str">
        <f>IF(ISNUMBER(F38), MAX(0,F38-G38), "")</f>
        <v/>
      </c>
    </row>
    <row r="39" spans="2:8">
      <c r="B39" s="583"/>
      <c r="C39" s="582"/>
      <c r="D39" s="582"/>
      <c r="E39" s="582"/>
      <c r="F39" s="584"/>
      <c r="G39" s="584"/>
      <c r="H39" s="185" t="str">
        <f t="shared" ref="H39:H63" si="0">IF(ISNUMBER(F39), MAX(0,F39-G39), "")</f>
        <v/>
      </c>
    </row>
    <row r="40" spans="2:8">
      <c r="B40" s="583"/>
      <c r="C40" s="582"/>
      <c r="D40" s="582"/>
      <c r="E40" s="582"/>
      <c r="F40" s="584"/>
      <c r="G40" s="584"/>
      <c r="H40" s="185" t="str">
        <f t="shared" si="0"/>
        <v/>
      </c>
    </row>
    <row r="41" spans="2:8">
      <c r="B41" s="583"/>
      <c r="C41" s="582"/>
      <c r="D41" s="582"/>
      <c r="E41" s="582"/>
      <c r="F41" s="584"/>
      <c r="G41" s="584"/>
      <c r="H41" s="185" t="str">
        <f t="shared" si="0"/>
        <v/>
      </c>
    </row>
    <row r="42" spans="2:8">
      <c r="B42" s="583"/>
      <c r="C42" s="582"/>
      <c r="D42" s="582"/>
      <c r="E42" s="582"/>
      <c r="F42" s="584"/>
      <c r="G42" s="584"/>
      <c r="H42" s="185" t="str">
        <f t="shared" si="0"/>
        <v/>
      </c>
    </row>
    <row r="43" spans="2:8">
      <c r="B43" s="583"/>
      <c r="C43" s="582"/>
      <c r="D43" s="582"/>
      <c r="E43" s="582"/>
      <c r="F43" s="584"/>
      <c r="G43" s="584"/>
      <c r="H43" s="185" t="str">
        <f t="shared" si="0"/>
        <v/>
      </c>
    </row>
    <row r="44" spans="2:8">
      <c r="B44" s="583"/>
      <c r="C44" s="582"/>
      <c r="D44" s="582"/>
      <c r="E44" s="582"/>
      <c r="F44" s="584"/>
      <c r="G44" s="584"/>
      <c r="H44" s="185" t="str">
        <f t="shared" si="0"/>
        <v/>
      </c>
    </row>
    <row r="45" spans="2:8">
      <c r="B45" s="583"/>
      <c r="C45" s="582"/>
      <c r="D45" s="582"/>
      <c r="E45" s="582"/>
      <c r="F45" s="584"/>
      <c r="G45" s="584"/>
      <c r="H45" s="185" t="str">
        <f t="shared" si="0"/>
        <v/>
      </c>
    </row>
    <row r="46" spans="2:8">
      <c r="B46" s="583"/>
      <c r="C46" s="582"/>
      <c r="D46" s="582"/>
      <c r="E46" s="582"/>
      <c r="F46" s="584"/>
      <c r="G46" s="584"/>
      <c r="H46" s="185" t="str">
        <f t="shared" si="0"/>
        <v/>
      </c>
    </row>
    <row r="47" spans="2:8">
      <c r="B47" s="583"/>
      <c r="C47" s="582"/>
      <c r="D47" s="582"/>
      <c r="E47" s="582"/>
      <c r="F47" s="584"/>
      <c r="G47" s="584"/>
      <c r="H47" s="185" t="str">
        <f t="shared" si="0"/>
        <v/>
      </c>
    </row>
    <row r="48" spans="2:8">
      <c r="B48" s="583"/>
      <c r="C48" s="582"/>
      <c r="D48" s="582"/>
      <c r="E48" s="582"/>
      <c r="F48" s="584"/>
      <c r="G48" s="584"/>
      <c r="H48" s="185" t="str">
        <f t="shared" si="0"/>
        <v/>
      </c>
    </row>
    <row r="49" spans="2:8">
      <c r="B49" s="583"/>
      <c r="C49" s="582"/>
      <c r="D49" s="582"/>
      <c r="E49" s="582"/>
      <c r="F49" s="584"/>
      <c r="G49" s="584"/>
      <c r="H49" s="185" t="str">
        <f t="shared" si="0"/>
        <v/>
      </c>
    </row>
    <row r="50" spans="2:8">
      <c r="B50" s="583"/>
      <c r="C50" s="582"/>
      <c r="D50" s="582"/>
      <c r="E50" s="582"/>
      <c r="F50" s="584"/>
      <c r="G50" s="584"/>
      <c r="H50" s="185" t="str">
        <f t="shared" si="0"/>
        <v/>
      </c>
    </row>
    <row r="51" spans="2:8">
      <c r="B51" s="583"/>
      <c r="C51" s="582"/>
      <c r="D51" s="582"/>
      <c r="E51" s="582"/>
      <c r="F51" s="584"/>
      <c r="G51" s="584"/>
      <c r="H51" s="185" t="str">
        <f t="shared" si="0"/>
        <v/>
      </c>
    </row>
    <row r="52" spans="2:8">
      <c r="B52" s="583"/>
      <c r="C52" s="582"/>
      <c r="D52" s="582"/>
      <c r="E52" s="582"/>
      <c r="F52" s="584"/>
      <c r="G52" s="584"/>
      <c r="H52" s="185" t="str">
        <f t="shared" si="0"/>
        <v/>
      </c>
    </row>
    <row r="53" spans="2:8">
      <c r="B53" s="583"/>
      <c r="C53" s="582"/>
      <c r="D53" s="582"/>
      <c r="E53" s="582"/>
      <c r="F53" s="584"/>
      <c r="G53" s="584"/>
      <c r="H53" s="185" t="str">
        <f t="shared" si="0"/>
        <v/>
      </c>
    </row>
    <row r="54" spans="2:8">
      <c r="B54" s="583"/>
      <c r="C54" s="582"/>
      <c r="D54" s="582"/>
      <c r="E54" s="582"/>
      <c r="F54" s="584"/>
      <c r="G54" s="584"/>
      <c r="H54" s="185" t="str">
        <f t="shared" si="0"/>
        <v/>
      </c>
    </row>
    <row r="55" spans="2:8">
      <c r="B55" s="583"/>
      <c r="C55" s="580"/>
      <c r="D55" s="580"/>
      <c r="E55" s="580"/>
      <c r="F55" s="584"/>
      <c r="G55" s="584"/>
      <c r="H55" s="185" t="str">
        <f t="shared" si="0"/>
        <v/>
      </c>
    </row>
    <row r="56" spans="2:8">
      <c r="B56" s="583"/>
      <c r="C56" s="580"/>
      <c r="D56" s="580"/>
      <c r="E56" s="580"/>
      <c r="F56" s="584"/>
      <c r="G56" s="584"/>
      <c r="H56" s="185" t="str">
        <f t="shared" si="0"/>
        <v/>
      </c>
    </row>
    <row r="57" spans="2:8">
      <c r="B57" s="583"/>
      <c r="C57" s="580"/>
      <c r="D57" s="580"/>
      <c r="E57" s="580"/>
      <c r="F57" s="584"/>
      <c r="G57" s="584"/>
      <c r="H57" s="185" t="str">
        <f t="shared" si="0"/>
        <v/>
      </c>
    </row>
    <row r="58" spans="2:8">
      <c r="B58" s="583"/>
      <c r="C58" s="580"/>
      <c r="D58" s="580"/>
      <c r="E58" s="580"/>
      <c r="F58" s="584"/>
      <c r="G58" s="584"/>
      <c r="H58" s="185" t="str">
        <f t="shared" si="0"/>
        <v/>
      </c>
    </row>
    <row r="59" spans="2:8">
      <c r="B59" s="583"/>
      <c r="C59" s="580"/>
      <c r="D59" s="580"/>
      <c r="E59" s="580"/>
      <c r="F59" s="584"/>
      <c r="G59" s="584"/>
      <c r="H59" s="185" t="str">
        <f t="shared" si="0"/>
        <v/>
      </c>
    </row>
    <row r="60" spans="2:8">
      <c r="B60" s="583"/>
      <c r="C60" s="580"/>
      <c r="D60" s="580"/>
      <c r="E60" s="580"/>
      <c r="F60" s="584"/>
      <c r="G60" s="584"/>
      <c r="H60" s="185" t="str">
        <f t="shared" si="0"/>
        <v/>
      </c>
    </row>
    <row r="61" spans="2:8">
      <c r="B61" s="583"/>
      <c r="C61" s="580"/>
      <c r="D61" s="580"/>
      <c r="E61" s="580"/>
      <c r="F61" s="584"/>
      <c r="G61" s="584"/>
      <c r="H61" s="185" t="str">
        <f t="shared" si="0"/>
        <v/>
      </c>
    </row>
    <row r="62" spans="2:8">
      <c r="B62" s="579"/>
      <c r="C62" s="580"/>
      <c r="D62" s="580"/>
      <c r="E62" s="580"/>
      <c r="F62" s="584"/>
      <c r="G62" s="584"/>
      <c r="H62" s="185" t="str">
        <f t="shared" si="0"/>
        <v/>
      </c>
    </row>
    <row r="63" spans="2:8">
      <c r="B63" s="579"/>
      <c r="C63" s="580"/>
      <c r="D63" s="580"/>
      <c r="E63" s="580"/>
      <c r="F63" s="584"/>
      <c r="G63" s="584"/>
      <c r="H63" s="185" t="str">
        <f t="shared" si="0"/>
        <v/>
      </c>
    </row>
    <row r="64" spans="2:8" ht="15" thickBot="1">
      <c r="B64" s="585"/>
      <c r="C64" s="586"/>
      <c r="D64" s="586"/>
      <c r="E64" s="586"/>
      <c r="F64" s="587"/>
      <c r="G64" s="587"/>
      <c r="H64" s="186" t="str">
        <f>IF(ISNUMBER(F64), MAX(0,F64-G64), "")</f>
        <v/>
      </c>
    </row>
    <row r="65" spans="2:8" ht="25.15" customHeight="1" thickBot="1">
      <c r="B65" s="1739" t="s">
        <v>214</v>
      </c>
      <c r="C65" s="1740"/>
      <c r="D65" s="1740"/>
      <c r="E65" s="1741"/>
      <c r="F65" s="187" t="str">
        <f>IF(ISNUMBER(F38), SUM(F38:F64), "")</f>
        <v/>
      </c>
      <c r="G65" s="187" t="str">
        <f>IF(ISNUMBER(G38), SUM(G38:G64), "")</f>
        <v/>
      </c>
      <c r="H65" s="180" t="str">
        <f>IF(ISNUMBER(H38), SUM(H38:H64), "")</f>
        <v/>
      </c>
    </row>
    <row r="68" spans="2:8" ht="15.75">
      <c r="H68" s="852" t="s">
        <v>245</v>
      </c>
    </row>
  </sheetData>
  <sheetProtection algorithmName="SHA-512" hashValue="4bavWgDSUOCbcJZLMeTGwpqpAClPwbNXpBdM+K+ci4jPrslvhCUaQmlaFiVbsvRMranubkJL1bT0UFTXmPZJEA==" saltValue="sDyVEB7DO/2wwUmtghk62w==" spinCount="100000" sheet="1" objects="1" scenarios="1"/>
  <mergeCells count="4">
    <mergeCell ref="B3:H3"/>
    <mergeCell ref="B4:H4"/>
    <mergeCell ref="B33:E33"/>
    <mergeCell ref="B65:E65"/>
  </mergeCells>
  <hyperlinks>
    <hyperlink ref="H68" location="Index!A1" display="Return to Index"/>
  </hyperlinks>
  <pageMargins left="0.23622047244094491" right="0.23622047244094491" top="0.74803149606299213" bottom="0.74803149606299213" header="0.31496062992125984" footer="0.31496062992125984"/>
  <pageSetup paperSize="9" scale="85" orientation="landscape"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1"/>
  <sheetViews>
    <sheetView topLeftCell="BE58" workbookViewId="0">
      <selection activeCell="BF8" sqref="BF8"/>
    </sheetView>
  </sheetViews>
  <sheetFormatPr defaultColWidth="8.7109375" defaultRowHeight="14.25"/>
  <cols>
    <col min="1" max="1" width="5.42578125" style="501" hidden="1" customWidth="1"/>
    <col min="2" max="2" width="44.28515625" style="178" hidden="1" customWidth="1"/>
    <col min="3" max="3" width="13.7109375" style="178" hidden="1" customWidth="1"/>
    <col min="4" max="4" width="14.28515625" style="178" hidden="1" customWidth="1"/>
    <col min="5" max="5" width="3.28515625" style="178" hidden="1" customWidth="1"/>
    <col min="6" max="6" width="13.7109375" style="178" hidden="1" customWidth="1"/>
    <col min="7" max="7" width="14" style="178" hidden="1" customWidth="1"/>
    <col min="8" max="8" width="2.42578125" style="178" hidden="1" customWidth="1"/>
    <col min="9" max="9" width="15.7109375" style="178" hidden="1" customWidth="1"/>
    <col min="10" max="10" width="2" style="178" hidden="1" customWidth="1"/>
    <col min="11" max="56" width="0" style="178" hidden="1" customWidth="1"/>
    <col min="57" max="16384" width="8.7109375" style="178"/>
  </cols>
  <sheetData>
    <row r="1" spans="1:10">
      <c r="A1" s="467" t="s">
        <v>215</v>
      </c>
    </row>
    <row r="3" spans="1:10" ht="20.25">
      <c r="B3" s="1742" t="s">
        <v>3</v>
      </c>
      <c r="C3" s="1742"/>
      <c r="D3" s="1742"/>
      <c r="E3" s="1742"/>
      <c r="F3" s="1742"/>
      <c r="G3" s="1742"/>
      <c r="H3" s="1742"/>
      <c r="I3" s="1742"/>
      <c r="J3" s="452"/>
    </row>
    <row r="4" spans="1:10" ht="19.899999999999999" customHeight="1">
      <c r="B4" s="1724" t="s">
        <v>584</v>
      </c>
      <c r="C4" s="1724"/>
      <c r="D4" s="1724"/>
      <c r="E4" s="1724"/>
      <c r="F4" s="1724"/>
      <c r="G4" s="1724"/>
      <c r="H4" s="1724"/>
      <c r="I4" s="1724"/>
      <c r="J4" s="452"/>
    </row>
    <row r="5" spans="1:10" ht="21" thickBot="1">
      <c r="A5" s="603"/>
      <c r="B5" s="143"/>
      <c r="C5" s="143"/>
      <c r="D5" s="143"/>
      <c r="E5" s="188"/>
      <c r="F5" s="188"/>
      <c r="G5" s="179"/>
      <c r="H5" s="179"/>
      <c r="I5" s="179"/>
      <c r="J5" s="179"/>
    </row>
    <row r="6" spans="1:10" ht="20.25">
      <c r="A6" s="603"/>
      <c r="B6" s="608" t="s">
        <v>216</v>
      </c>
      <c r="C6" s="609">
        <v>2017</v>
      </c>
      <c r="D6" s="179"/>
      <c r="E6" s="188"/>
      <c r="F6" s="188"/>
      <c r="G6" s="179"/>
      <c r="H6" s="179"/>
      <c r="I6" s="179"/>
      <c r="J6" s="179"/>
    </row>
    <row r="7" spans="1:10" ht="26.25" thickBot="1">
      <c r="A7" s="469"/>
      <c r="B7" s="610" t="s">
        <v>217</v>
      </c>
      <c r="C7" s="611">
        <f>IF(ISNUMBER(C6), IF((C6-2013)/5&lt;0, 0, IF((C6-2013)/5&gt;1, 1, (C6-2013)/5)), "")</f>
        <v>0.8</v>
      </c>
      <c r="D7" s="199"/>
      <c r="E7" s="200"/>
      <c r="F7" s="200"/>
      <c r="G7" s="179"/>
      <c r="H7" s="179"/>
      <c r="I7" s="179"/>
      <c r="J7" s="179"/>
    </row>
    <row r="8" spans="1:10">
      <c r="A8" s="604"/>
      <c r="B8" s="179"/>
      <c r="C8" s="199"/>
      <c r="D8" s="199"/>
      <c r="E8" s="200"/>
      <c r="F8" s="200"/>
      <c r="G8" s="179"/>
      <c r="H8" s="179"/>
      <c r="I8" s="179"/>
      <c r="J8" s="179"/>
    </row>
    <row r="9" spans="1:10" s="190" customFormat="1" ht="26.25" customHeight="1">
      <c r="A9" s="605"/>
      <c r="B9" s="201" t="s">
        <v>218</v>
      </c>
      <c r="C9" s="202"/>
      <c r="D9" s="203"/>
      <c r="E9" s="204"/>
      <c r="F9" s="1751"/>
      <c r="G9" s="1752"/>
      <c r="H9" s="1753"/>
      <c r="I9" s="1753"/>
      <c r="J9" s="1753"/>
    </row>
    <row r="10" spans="1:10" s="190" customFormat="1" ht="27" customHeight="1">
      <c r="A10" s="606"/>
      <c r="B10" s="199"/>
      <c r="C10" s="202"/>
      <c r="D10" s="203"/>
      <c r="E10" s="204"/>
      <c r="F10" s="1751" t="s">
        <v>219</v>
      </c>
      <c r="G10" s="1752"/>
      <c r="H10" s="1753" t="s">
        <v>220</v>
      </c>
      <c r="I10" s="1753"/>
      <c r="J10" s="1753"/>
    </row>
    <row r="11" spans="1:10" s="190" customFormat="1" ht="7.5" customHeight="1" thickBot="1">
      <c r="A11" s="606"/>
      <c r="B11" s="199"/>
      <c r="C11" s="202"/>
      <c r="D11" s="612"/>
      <c r="E11" s="189"/>
      <c r="F11" s="620"/>
      <c r="G11" s="612"/>
      <c r="H11" s="189"/>
      <c r="I11" s="205"/>
      <c r="J11" s="206"/>
    </row>
    <row r="12" spans="1:10" ht="32.25" customHeight="1">
      <c r="A12" s="502"/>
      <c r="B12" s="613" t="s">
        <v>5</v>
      </c>
      <c r="C12" s="614" t="s">
        <v>6</v>
      </c>
      <c r="D12" s="615" t="s">
        <v>6</v>
      </c>
      <c r="E12" s="200"/>
      <c r="F12" s="613" t="s">
        <v>6</v>
      </c>
      <c r="G12" s="615" t="s">
        <v>6</v>
      </c>
      <c r="H12" s="179"/>
      <c r="I12" s="626" t="s">
        <v>6</v>
      </c>
      <c r="J12" s="179"/>
    </row>
    <row r="13" spans="1:10" ht="25.5">
      <c r="A13" s="470"/>
      <c r="B13" s="473" t="s">
        <v>124</v>
      </c>
      <c r="C13" s="207"/>
      <c r="D13" s="101"/>
      <c r="E13" s="200"/>
      <c r="F13" s="621"/>
      <c r="G13" s="101"/>
      <c r="H13" s="179"/>
      <c r="I13" s="627"/>
      <c r="J13" s="179"/>
    </row>
    <row r="14" spans="1:10" ht="40.5" customHeight="1">
      <c r="A14" s="471"/>
      <c r="B14" s="517" t="s">
        <v>125</v>
      </c>
      <c r="C14" s="45"/>
      <c r="D14" s="102" t="str">
        <f>IF(OR(ISNUMBER(C15),ISNUMBER(C16)),-MAX(0,C15-C16),"")</f>
        <v/>
      </c>
      <c r="E14" s="200"/>
      <c r="F14" s="622"/>
      <c r="G14" s="102" t="str">
        <f>IF(AND(ISNUMBER(D14),$C$6&lt;2019), D14*$C$7, "")</f>
        <v/>
      </c>
      <c r="H14" s="179"/>
      <c r="I14" s="628" t="str">
        <f>IF(AND(ISNUMBER(D14), $C$6&lt;2019),D14-G14,"")</f>
        <v/>
      </c>
      <c r="J14" s="179"/>
    </row>
    <row r="15" spans="1:10">
      <c r="A15" s="470"/>
      <c r="B15" s="518" t="s">
        <v>126</v>
      </c>
      <c r="C15" s="156"/>
      <c r="D15" s="1746"/>
      <c r="E15" s="200"/>
      <c r="F15" s="623" t="str">
        <f>IF(AND(ISNUMBER(C15), C6&lt;2019), C15*$C$7, "")</f>
        <v/>
      </c>
      <c r="G15" s="1748"/>
      <c r="H15" s="179"/>
      <c r="I15" s="629"/>
      <c r="J15" s="179"/>
    </row>
    <row r="16" spans="1:10">
      <c r="A16" s="470"/>
      <c r="B16" s="516" t="s">
        <v>121</v>
      </c>
      <c r="C16" s="156"/>
      <c r="D16" s="1747"/>
      <c r="E16" s="200"/>
      <c r="F16" s="623" t="str">
        <f>IF(AND(ISNUMBER(C16), C6&lt;2019), C16*$C$7, "")</f>
        <v/>
      </c>
      <c r="G16" s="1749"/>
      <c r="H16" s="179"/>
      <c r="I16" s="630"/>
      <c r="J16" s="179"/>
    </row>
    <row r="17" spans="1:10" ht="27.75" customHeight="1">
      <c r="A17" s="607"/>
      <c r="B17" s="616" t="s">
        <v>127</v>
      </c>
      <c r="C17" s="208"/>
      <c r="D17" s="87" t="str">
        <f>IF(OR(ISNUMBER(C18),ISNUMBER(C19)),-MAX(0,C18-C19),"")</f>
        <v/>
      </c>
      <c r="E17" s="200"/>
      <c r="F17" s="622"/>
      <c r="G17" s="624" t="str">
        <f>IF(AND(ISNUMBER(D17), C6&lt;2019), D17*$C$7, "")</f>
        <v/>
      </c>
      <c r="H17" s="179"/>
      <c r="I17" s="628" t="str">
        <f>IF(AND(ISNUMBER(D17), C6&lt;2019), D17-G17,"")</f>
        <v/>
      </c>
      <c r="J17" s="179"/>
    </row>
    <row r="18" spans="1:10">
      <c r="A18" s="503"/>
      <c r="B18" s="617" t="s">
        <v>126</v>
      </c>
      <c r="C18" s="156"/>
      <c r="D18" s="1746"/>
      <c r="E18" s="200"/>
      <c r="F18" s="623" t="str">
        <f>IF(AND(ISNUMBER(C18), C6&lt;2019), C18*$C$7, "")</f>
        <v/>
      </c>
      <c r="G18" s="1746"/>
      <c r="H18" s="179"/>
      <c r="I18" s="629"/>
      <c r="J18" s="179"/>
    </row>
    <row r="19" spans="1:10" ht="15" thickBot="1">
      <c r="A19" s="503"/>
      <c r="B19" s="618" t="s">
        <v>121</v>
      </c>
      <c r="C19" s="619"/>
      <c r="D19" s="1750"/>
      <c r="E19" s="200"/>
      <c r="F19" s="625" t="str">
        <f>IF(AND(ISNUMBER(C19), C6&lt;2019), C19*$C$7, "")</f>
        <v/>
      </c>
      <c r="G19" s="1750"/>
      <c r="H19" s="179"/>
      <c r="I19" s="631"/>
      <c r="J19" s="179"/>
    </row>
    <row r="20" spans="1:10" ht="12.75" customHeight="1">
      <c r="A20" s="499"/>
      <c r="B20" s="39"/>
      <c r="C20" s="40"/>
      <c r="D20" s="61"/>
      <c r="E20" s="200"/>
      <c r="F20" s="200"/>
      <c r="G20" s="179"/>
      <c r="H20" s="179"/>
      <c r="I20" s="179"/>
      <c r="J20" s="179"/>
    </row>
    <row r="21" spans="1:10" ht="12.75" customHeight="1">
      <c r="A21" s="604"/>
      <c r="B21" s="39"/>
      <c r="C21" s="40"/>
      <c r="D21" s="61"/>
      <c r="E21" s="200"/>
      <c r="F21" s="200"/>
      <c r="G21" s="179"/>
      <c r="H21" s="179"/>
      <c r="I21" s="179"/>
      <c r="J21" s="179"/>
    </row>
    <row r="22" spans="1:10" ht="42" customHeight="1">
      <c r="B22" s="201" t="s">
        <v>221</v>
      </c>
      <c r="C22" s="202"/>
      <c r="D22" s="203"/>
      <c r="E22" s="204"/>
    </row>
    <row r="23" spans="1:10" ht="27" customHeight="1">
      <c r="A23" s="606"/>
      <c r="B23" s="39"/>
      <c r="C23" s="202"/>
      <c r="D23" s="203"/>
      <c r="E23" s="204"/>
      <c r="F23" s="1751" t="s">
        <v>222</v>
      </c>
      <c r="G23" s="1752"/>
      <c r="H23" s="1753" t="s">
        <v>220</v>
      </c>
      <c r="I23" s="1753"/>
      <c r="J23" s="1753"/>
    </row>
    <row r="24" spans="1:10" ht="7.5" customHeight="1" thickBot="1">
      <c r="A24" s="606"/>
      <c r="B24" s="39"/>
      <c r="C24" s="202"/>
      <c r="D24" s="612"/>
      <c r="E24" s="189"/>
      <c r="F24" s="620"/>
      <c r="G24" s="612"/>
      <c r="H24" s="189"/>
      <c r="I24" s="205"/>
      <c r="J24" s="206"/>
    </row>
    <row r="25" spans="1:10" ht="32.25" customHeight="1">
      <c r="A25" s="502"/>
      <c r="B25" s="613" t="s">
        <v>5</v>
      </c>
      <c r="C25" s="614" t="s">
        <v>6</v>
      </c>
      <c r="D25" s="615" t="s">
        <v>6</v>
      </c>
      <c r="E25" s="200"/>
      <c r="F25" s="613" t="s">
        <v>6</v>
      </c>
      <c r="G25" s="615" t="s">
        <v>6</v>
      </c>
      <c r="H25" s="179"/>
      <c r="I25" s="626" t="s">
        <v>6</v>
      </c>
      <c r="J25" s="179"/>
    </row>
    <row r="26" spans="1:10" ht="42" customHeight="1">
      <c r="A26" s="470"/>
      <c r="B26" s="473" t="s">
        <v>140</v>
      </c>
      <c r="C26" s="207"/>
      <c r="D26" s="101"/>
      <c r="E26" s="200"/>
      <c r="F26" s="621"/>
      <c r="G26" s="101"/>
      <c r="H26" s="179"/>
      <c r="I26" s="627"/>
      <c r="J26" s="179"/>
    </row>
    <row r="27" spans="1:10" ht="43.5" customHeight="1">
      <c r="A27" s="471"/>
      <c r="B27" s="517" t="s">
        <v>125</v>
      </c>
      <c r="C27" s="45"/>
      <c r="D27" s="102" t="str">
        <f>IF(OR(ISNUMBER(C28),ISNUMBER(C29)),-MAX(0,C28-C29),"")</f>
        <v/>
      </c>
      <c r="E27" s="200"/>
      <c r="F27" s="622"/>
      <c r="G27" s="102" t="str">
        <f>IF(AND(ISNUMBER(D27), C6&lt;2019), D27*$C$7, "")</f>
        <v/>
      </c>
      <c r="H27" s="179"/>
      <c r="I27" s="628" t="str">
        <f>IF(AND(ISNUMBER(D27), C6&lt;2019), D27-G27, "")</f>
        <v/>
      </c>
      <c r="J27" s="179"/>
    </row>
    <row r="28" spans="1:10" ht="25.5">
      <c r="A28" s="470"/>
      <c r="B28" s="521" t="s">
        <v>141</v>
      </c>
      <c r="C28" s="156"/>
      <c r="D28" s="89"/>
      <c r="E28" s="200"/>
      <c r="F28" s="635" t="str">
        <f>IF(AND(ISNUMBER(C28), C6&lt;2019), C28*$C$7, "")</f>
        <v/>
      </c>
      <c r="G28" s="89"/>
      <c r="H28" s="179"/>
      <c r="I28" s="629"/>
      <c r="J28" s="179"/>
    </row>
    <row r="29" spans="1:10">
      <c r="A29" s="470"/>
      <c r="B29" s="521" t="s">
        <v>121</v>
      </c>
      <c r="C29" s="156"/>
      <c r="D29" s="90"/>
      <c r="E29" s="200"/>
      <c r="F29" s="635" t="str">
        <f>IF(AND(ISNUMBER(C29), C6&lt;2019), C29*$C$7, "")</f>
        <v/>
      </c>
      <c r="G29" s="90"/>
      <c r="H29" s="179"/>
      <c r="I29" s="630"/>
      <c r="J29" s="179"/>
    </row>
    <row r="30" spans="1:10" ht="28.5" customHeight="1">
      <c r="A30" s="607"/>
      <c r="B30" s="517" t="s">
        <v>127</v>
      </c>
      <c r="C30" s="45"/>
      <c r="D30" s="87" t="str">
        <f>IF(OR(ISNUMBER(C31),ISNUMBER(C32)),-MAX(0,C31-C32),"")</f>
        <v/>
      </c>
      <c r="E30" s="200"/>
      <c r="F30" s="622"/>
      <c r="G30" s="636" t="str">
        <f>IF(AND(ISNUMBER(D30), C6&lt;2019), D30*$C$7, "")</f>
        <v/>
      </c>
      <c r="H30" s="179"/>
      <c r="I30" s="628" t="str">
        <f>IF(AND(ISNUMBER(D30), C6&lt;2019), D30-G30, "")</f>
        <v/>
      </c>
      <c r="J30" s="179"/>
    </row>
    <row r="31" spans="1:10" ht="25.5">
      <c r="A31" s="503"/>
      <c r="B31" s="632" t="s">
        <v>141</v>
      </c>
      <c r="C31" s="156"/>
      <c r="D31" s="89"/>
      <c r="E31" s="200"/>
      <c r="F31" s="635" t="str">
        <f>IF(AND(ISNUMBER(C31), C6&lt;2019), C31*$C$7, "")</f>
        <v/>
      </c>
      <c r="G31" s="89"/>
      <c r="H31" s="179"/>
      <c r="I31" s="629"/>
      <c r="J31" s="179"/>
    </row>
    <row r="32" spans="1:10" ht="15" thickBot="1">
      <c r="A32" s="503"/>
      <c r="B32" s="633" t="s">
        <v>121</v>
      </c>
      <c r="C32" s="619"/>
      <c r="D32" s="634"/>
      <c r="E32" s="200"/>
      <c r="F32" s="637" t="str">
        <f>IF(AND(ISNUMBER(C32), C6&lt;2019), C32*$C$7, "")</f>
        <v/>
      </c>
      <c r="G32" s="634"/>
      <c r="H32" s="179"/>
      <c r="I32" s="631"/>
      <c r="J32" s="179"/>
    </row>
    <row r="33" spans="1:10" ht="15" thickBot="1">
      <c r="A33" s="504"/>
      <c r="B33" s="121"/>
      <c r="C33" s="122"/>
      <c r="D33" s="123"/>
      <c r="E33" s="200"/>
      <c r="F33" s="200"/>
      <c r="G33" s="179"/>
      <c r="H33" s="179"/>
      <c r="I33" s="179"/>
      <c r="J33" s="179"/>
    </row>
    <row r="34" spans="1:10" s="190" customFormat="1" ht="27" customHeight="1" thickBot="1">
      <c r="A34" s="503"/>
      <c r="B34" s="1743" t="s">
        <v>223</v>
      </c>
      <c r="C34" s="1744"/>
      <c r="D34" s="1745"/>
      <c r="E34" s="209"/>
      <c r="F34" s="209"/>
      <c r="G34" s="189"/>
      <c r="H34" s="189"/>
      <c r="I34" s="638" t="str">
        <f>IF(OR(ISNUMBER(I14),ISNUMBER(I17),ISNUMBER(I27),ISNUMBER(I30)),SUM(I13:I30),"")</f>
        <v/>
      </c>
      <c r="J34" s="189"/>
    </row>
    <row r="35" spans="1:10" ht="15.75">
      <c r="A35" s="500"/>
      <c r="B35" s="84"/>
      <c r="C35" s="83"/>
      <c r="D35" s="43"/>
      <c r="E35" s="200"/>
      <c r="F35" s="200"/>
      <c r="G35" s="179"/>
      <c r="H35" s="179"/>
      <c r="I35" s="179"/>
      <c r="J35" s="179"/>
    </row>
    <row r="36" spans="1:10">
      <c r="A36" s="468"/>
      <c r="B36" s="210"/>
      <c r="C36" s="210"/>
      <c r="D36" s="210"/>
    </row>
    <row r="37" spans="1:10" ht="15.75">
      <c r="B37" s="211"/>
      <c r="C37" s="211"/>
      <c r="D37" s="211"/>
      <c r="I37" s="852" t="s">
        <v>245</v>
      </c>
    </row>
    <row r="38" spans="1:10">
      <c r="B38" s="211"/>
      <c r="C38" s="211"/>
      <c r="D38" s="211"/>
    </row>
    <row r="39" spans="1:10">
      <c r="B39" s="211"/>
      <c r="C39" s="211"/>
      <c r="D39" s="211"/>
    </row>
    <row r="40" spans="1:10">
      <c r="B40" s="211"/>
      <c r="C40" s="211"/>
      <c r="D40" s="211"/>
    </row>
    <row r="41" spans="1:10">
      <c r="B41" s="211"/>
      <c r="C41" s="211"/>
      <c r="D41" s="211"/>
    </row>
  </sheetData>
  <sheetProtection algorithmName="SHA-512" hashValue="197rbtjx8DwJJENRXCVXS2dWP4wsPdDJPSoqssEs0S5eMbg7NITBuZK7mMqC08m0BmLOCvPKsON71RJmCSgVpw==" saltValue="tkE2IS56FxSNfQv+aUCd5w==" spinCount="100000" sheet="1" objects="1" scenarios="1"/>
  <mergeCells count="13">
    <mergeCell ref="B3:I3"/>
    <mergeCell ref="B4:I4"/>
    <mergeCell ref="B34:D34"/>
    <mergeCell ref="D15:D16"/>
    <mergeCell ref="G15:G16"/>
    <mergeCell ref="D18:D19"/>
    <mergeCell ref="G18:G19"/>
    <mergeCell ref="F23:G23"/>
    <mergeCell ref="H23:J23"/>
    <mergeCell ref="F9:G9"/>
    <mergeCell ref="H9:J9"/>
    <mergeCell ref="F10:G10"/>
    <mergeCell ref="H10:J10"/>
  </mergeCells>
  <hyperlinks>
    <hyperlink ref="I37" location="Index!A1" display="Return to Index"/>
  </hyperlinks>
  <pageMargins left="0.23622047244094491" right="0.23622047244094491" top="0.74803149606299213" bottom="0.74803149606299213" header="0.31496062992125984" footer="0.31496062992125984"/>
  <pageSetup paperSize="9" scale="8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31</vt:i4>
      </vt:variant>
    </vt:vector>
  </HeadingPairs>
  <TitlesOfParts>
    <vt:vector size="60" baseType="lpstr">
      <vt:lpstr>Index</vt:lpstr>
      <vt:lpstr>Bank Details</vt:lpstr>
      <vt:lpstr>C1. CAR Summary</vt:lpstr>
      <vt:lpstr>C2. Eligible Capital Components</vt:lpstr>
      <vt:lpstr>C3. Regulatory Adjustments</vt:lpstr>
      <vt:lpstr>C4. Minority Interest &amp; CI</vt:lpstr>
      <vt:lpstr>C5. Capital Instruments</vt:lpstr>
      <vt:lpstr>C6. CI for Gradual Phaseout</vt:lpstr>
      <vt:lpstr>C7. T-Regulatory Adjustment</vt:lpstr>
      <vt:lpstr>C8. Countercylical Buffer</vt:lpstr>
      <vt:lpstr>CR1. Summary</vt:lpstr>
      <vt:lpstr>CR2.CRWA IndvClaim</vt:lpstr>
      <vt:lpstr>CR3.CRWA STExp</vt:lpstr>
      <vt:lpstr>CR4.CRWA PSInvst</vt:lpstr>
      <vt:lpstr>CR5.CRWA Exp. Pref. Risk Weight</vt:lpstr>
      <vt:lpstr>CR6.CRWA Past Due Receivables</vt:lpstr>
      <vt:lpstr>CR7.Off BS Exposures</vt:lpstr>
      <vt:lpstr>MR1. Summary</vt:lpstr>
      <vt:lpstr>MR2. S&amp;G Risk Capital</vt:lpstr>
      <vt:lpstr>MR3. SpecRisk Charge Sukuk</vt:lpstr>
      <vt:lpstr>MR4. GenRisk Charge Sukuk</vt:lpstr>
      <vt:lpstr>MR5. FX Risk Chagre</vt:lpstr>
      <vt:lpstr>MR6. Comodities using MLA or SA</vt:lpstr>
      <vt:lpstr>MR7. Inventory Risk</vt:lpstr>
      <vt:lpstr>OR1. Basic Indicator Approach</vt:lpstr>
      <vt:lpstr>OR2. Standard Approach</vt:lpstr>
      <vt:lpstr>OR3. Alternative Standard Appro</vt:lpstr>
      <vt:lpstr>Sheet30</vt:lpstr>
      <vt:lpstr>Sheet18</vt:lpstr>
      <vt:lpstr>CAR_Summary</vt:lpstr>
      <vt:lpstr>'MR1. Summary'!MR1.</vt:lpstr>
      <vt:lpstr>'Bank Details'!Print_Area</vt:lpstr>
      <vt:lpstr>'C1. CAR Summary'!Print_Area</vt:lpstr>
      <vt:lpstr>'C2. Eligible Capital Components'!Print_Area</vt:lpstr>
      <vt:lpstr>'C3. Regulatory Adjustments'!Print_Area</vt:lpstr>
      <vt:lpstr>'C4. Minority Interest &amp; CI'!Print_Area</vt:lpstr>
      <vt:lpstr>'C5. Capital Instruments'!Print_Area</vt:lpstr>
      <vt:lpstr>'C6. CI for Gradual Phaseout'!Print_Area</vt:lpstr>
      <vt:lpstr>'C7. T-Regulatory Adjustment'!Print_Area</vt:lpstr>
      <vt:lpstr>'C8. Countercylical Buffer'!Print_Area</vt:lpstr>
      <vt:lpstr>'CR1. Summary'!Print_Area</vt:lpstr>
      <vt:lpstr>'CR2.CRWA IndvClaim'!Print_Area</vt:lpstr>
      <vt:lpstr>'CR4.CRWA PSInvst'!Print_Area</vt:lpstr>
      <vt:lpstr>'CR5.CRWA Exp. Pref. Risk Weight'!Print_Area</vt:lpstr>
      <vt:lpstr>'CR6.CRWA Past Due Receivables'!Print_Area</vt:lpstr>
      <vt:lpstr>'CR7.Off BS Exposures'!Print_Area</vt:lpstr>
      <vt:lpstr>Index!Print_Area</vt:lpstr>
      <vt:lpstr>'MR1. Summary'!Print_Area</vt:lpstr>
      <vt:lpstr>'MR2. S&amp;G Risk Capital'!Print_Area</vt:lpstr>
      <vt:lpstr>'MR3. SpecRisk Charge Sukuk'!Print_Area</vt:lpstr>
      <vt:lpstr>'MR4. GenRisk Charge Sukuk'!Print_Area</vt:lpstr>
      <vt:lpstr>'MR5. FX Risk Chagre'!Print_Area</vt:lpstr>
      <vt:lpstr>'MR6. Comodities using MLA or SA'!Print_Area</vt:lpstr>
      <vt:lpstr>'MR7. Inventory Risk'!Print_Area</vt:lpstr>
      <vt:lpstr>'OR1. Basic Indicator Approach'!Print_Area</vt:lpstr>
      <vt:lpstr>'OR2. Standard Approach'!Print_Area</vt:lpstr>
      <vt:lpstr>'OR3. Alternative Standard Appro'!Print_Area</vt:lpstr>
      <vt:lpstr>'C3. Regulatory Adjustments'!Print_Titles</vt:lpstr>
      <vt:lpstr>'C5. Capital Instruments'!Print_Titles</vt:lpstr>
      <vt:lpstr>'C6. CI for Gradual Phaseout'!Print_Titles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CBNUser</cp:lastModifiedBy>
  <cp:lastPrinted>2017-04-05T08:19:22Z</cp:lastPrinted>
  <dcterms:created xsi:type="dcterms:W3CDTF">2017-02-05T04:07:19Z</dcterms:created>
  <dcterms:modified xsi:type="dcterms:W3CDTF">2018-10-08T15:01:09Z</dcterms:modified>
</cp:coreProperties>
</file>